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karnt Dropbox\karnt klampunt\1-5 Standard Doc. ข้อมูลเฉพาะSRP อดีตเป็น ตย\1.5.2 แผนงาน\Excel แผนงาน\"/>
    </mc:Choice>
  </mc:AlternateContent>
  <xr:revisionPtr revIDLastSave="0" documentId="13_ncr:1_{D13E83A2-7F05-4069-80F7-8936633AAD8B}" xr6:coauthVersionLast="47" xr6:coauthVersionMax="47" xr10:uidLastSave="{00000000-0000-0000-0000-000000000000}"/>
  <bookViews>
    <workbookView xWindow="-120" yWindow="-120" windowWidth="29040" windowHeight="17520" activeTab="2" xr2:uid="{AFD281C1-B793-49A2-AB1B-17F6B19DE4F3}"/>
  </bookViews>
  <sheets>
    <sheet name="Table(1)" sheetId="1" r:id="rId1"/>
    <sheet name="Table(2)" sheetId="2" r:id="rId2"/>
    <sheet name="Table(3)" sheetId="3" r:id="rId3"/>
  </sheets>
  <externalReferences>
    <externalReference r:id="rId4"/>
  </externalReferences>
  <definedNames>
    <definedName name="_xlnm.Print_Area" localSheetId="0">'Table(1)'!$B$2:$BI$56</definedName>
    <definedName name="_xlnm.Print_Area" localSheetId="1">'Table(2)'!$B$2:$BJ$59</definedName>
    <definedName name="_xlnm.Print_Area" localSheetId="2">'Table(3)'!$B$2:$BB$48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6" i="3" l="1"/>
  <c r="C17" i="3" s="1"/>
  <c r="C22" i="3" l="1"/>
  <c r="J66" i="2"/>
  <c r="J67" i="2"/>
  <c r="J68" i="2"/>
  <c r="J69" i="2"/>
  <c r="J70" i="2"/>
  <c r="J71" i="2"/>
  <c r="J72" i="2"/>
  <c r="J73" i="2"/>
  <c r="J74" i="2"/>
  <c r="J75" i="2"/>
  <c r="J76" i="2"/>
  <c r="J65" i="2"/>
  <c r="K65" i="2" s="1"/>
  <c r="J64" i="2"/>
  <c r="K64" i="2" s="1"/>
  <c r="G62" i="2"/>
  <c r="G63" i="2" s="1"/>
  <c r="G64" i="2" s="1"/>
  <c r="G65" i="2" s="1"/>
  <c r="G66" i="2" s="1"/>
  <c r="G67" i="2" s="1"/>
  <c r="H40" i="2"/>
  <c r="H38" i="2"/>
  <c r="M51" i="2"/>
  <c r="N51" i="2"/>
  <c r="O51" i="2"/>
  <c r="P51" i="2"/>
  <c r="Q51" i="2"/>
  <c r="R51" i="2"/>
  <c r="S51" i="2"/>
  <c r="T51" i="2"/>
  <c r="U51" i="2"/>
  <c r="V51" i="2"/>
  <c r="W51" i="2"/>
  <c r="X51" i="2"/>
  <c r="Y51" i="2"/>
  <c r="Z51" i="2"/>
  <c r="AA51" i="2"/>
  <c r="AB51" i="2"/>
  <c r="AC51" i="2"/>
  <c r="AD51" i="2"/>
  <c r="AE51" i="2"/>
  <c r="AF51" i="2"/>
  <c r="AG51" i="2"/>
  <c r="AH51" i="2"/>
  <c r="AI51" i="2"/>
  <c r="AJ51" i="2"/>
  <c r="AK51" i="2"/>
  <c r="AL51" i="2"/>
  <c r="AM51" i="2"/>
  <c r="AN51" i="2"/>
  <c r="AO51" i="2"/>
  <c r="AP51" i="2"/>
  <c r="AQ51" i="2"/>
  <c r="AR51" i="2"/>
  <c r="AS51" i="2"/>
  <c r="AT51" i="2"/>
  <c r="AU51" i="2"/>
  <c r="AV51" i="2"/>
  <c r="AW51" i="2"/>
  <c r="AX51" i="2"/>
  <c r="AY51" i="2"/>
  <c r="AZ51" i="2"/>
  <c r="BA51" i="2"/>
  <c r="BB51" i="2"/>
  <c r="BC51" i="2"/>
  <c r="BD51" i="2"/>
  <c r="BE51" i="2"/>
  <c r="BF51" i="2"/>
  <c r="BG51" i="2"/>
  <c r="BH51" i="2"/>
  <c r="M44" i="2"/>
  <c r="N44" i="2"/>
  <c r="O44" i="2"/>
  <c r="P44" i="2"/>
  <c r="Q44" i="2"/>
  <c r="R44" i="2"/>
  <c r="S44" i="2"/>
  <c r="T44" i="2"/>
  <c r="U44" i="2"/>
  <c r="V44" i="2"/>
  <c r="W44" i="2"/>
  <c r="X44" i="2"/>
  <c r="Y44" i="2"/>
  <c r="Z44" i="2"/>
  <c r="AA44" i="2"/>
  <c r="AB44" i="2"/>
  <c r="AC44" i="2"/>
  <c r="AD44" i="2"/>
  <c r="AE44" i="2"/>
  <c r="AF44" i="2"/>
  <c r="AG44" i="2"/>
  <c r="AH44" i="2"/>
  <c r="AI44" i="2"/>
  <c r="AJ44" i="2"/>
  <c r="AK44" i="2"/>
  <c r="AL44" i="2"/>
  <c r="AM44" i="2"/>
  <c r="AN44" i="2"/>
  <c r="AO44" i="2"/>
  <c r="AP44" i="2"/>
  <c r="AQ44" i="2"/>
  <c r="AR44" i="2"/>
  <c r="AS44" i="2"/>
  <c r="AT44" i="2"/>
  <c r="AU44" i="2"/>
  <c r="AV44" i="2"/>
  <c r="AW44" i="2"/>
  <c r="AX44" i="2"/>
  <c r="AY44" i="2"/>
  <c r="AZ44" i="2"/>
  <c r="BA44" i="2"/>
  <c r="BB44" i="2"/>
  <c r="BC44" i="2"/>
  <c r="BD44" i="2"/>
  <c r="BE44" i="2"/>
  <c r="BF44" i="2"/>
  <c r="BG44" i="2"/>
  <c r="BH44" i="2"/>
  <c r="M23" i="2"/>
  <c r="N23" i="2"/>
  <c r="O23" i="2"/>
  <c r="P23" i="2"/>
  <c r="Q23" i="2"/>
  <c r="R23" i="2"/>
  <c r="S23" i="2"/>
  <c r="T23" i="2"/>
  <c r="U23" i="2"/>
  <c r="V23" i="2"/>
  <c r="W23" i="2"/>
  <c r="X23" i="2"/>
  <c r="Y23" i="2"/>
  <c r="Z23" i="2"/>
  <c r="AA23" i="2"/>
  <c r="AB23" i="2"/>
  <c r="AC23" i="2"/>
  <c r="AD23" i="2"/>
  <c r="AE23" i="2"/>
  <c r="AF23" i="2"/>
  <c r="AG23" i="2"/>
  <c r="AH23" i="2"/>
  <c r="AI23" i="2"/>
  <c r="AJ23" i="2"/>
  <c r="AK23" i="2"/>
  <c r="AL23" i="2"/>
  <c r="AM23" i="2"/>
  <c r="AN23" i="2"/>
  <c r="AO23" i="2"/>
  <c r="AP23" i="2"/>
  <c r="AQ23" i="2"/>
  <c r="AR23" i="2"/>
  <c r="AS23" i="2"/>
  <c r="AT23" i="2"/>
  <c r="AU23" i="2"/>
  <c r="AV23" i="2"/>
  <c r="AW23" i="2"/>
  <c r="AX23" i="2"/>
  <c r="AY23" i="2"/>
  <c r="AZ23" i="2"/>
  <c r="BA23" i="2"/>
  <c r="BB23" i="2"/>
  <c r="BC23" i="2"/>
  <c r="BD23" i="2"/>
  <c r="BE23" i="2"/>
  <c r="BF23" i="2"/>
  <c r="BG23" i="2"/>
  <c r="BH23" i="2"/>
  <c r="BI14" i="2"/>
  <c r="BI15" i="2"/>
  <c r="BI16" i="2"/>
  <c r="BI17" i="2"/>
  <c r="BI18" i="2"/>
  <c r="BI19" i="2"/>
  <c r="BI20" i="2"/>
  <c r="BI21" i="2"/>
  <c r="BI22" i="2"/>
  <c r="BI24" i="2"/>
  <c r="BI25" i="2"/>
  <c r="BJ25" i="2" s="1"/>
  <c r="BI26" i="2"/>
  <c r="BJ26" i="2" s="1"/>
  <c r="BI27" i="2"/>
  <c r="BI28" i="2"/>
  <c r="BI29" i="2"/>
  <c r="BI30" i="2"/>
  <c r="BI31" i="2"/>
  <c r="BI32" i="2"/>
  <c r="BI33" i="2"/>
  <c r="BI34" i="2"/>
  <c r="BI35" i="2"/>
  <c r="BI36" i="2"/>
  <c r="BI37" i="2"/>
  <c r="BI41" i="2"/>
  <c r="BI42" i="2"/>
  <c r="BI43" i="2"/>
  <c r="BI45" i="2"/>
  <c r="BI46" i="2"/>
  <c r="BJ46" i="2" s="1"/>
  <c r="BI47" i="2"/>
  <c r="BJ47" i="2" s="1"/>
  <c r="BI48" i="2"/>
  <c r="BI49" i="2"/>
  <c r="BI50" i="2"/>
  <c r="BI52" i="2"/>
  <c r="BI53" i="2"/>
  <c r="BI54" i="2"/>
  <c r="M12" i="2"/>
  <c r="N12" i="2"/>
  <c r="O12" i="2"/>
  <c r="P12" i="2"/>
  <c r="T12" i="2"/>
  <c r="U12" i="2"/>
  <c r="V12" i="2"/>
  <c r="W12" i="2"/>
  <c r="X12" i="2"/>
  <c r="Y12" i="2"/>
  <c r="Z12" i="2"/>
  <c r="AA12" i="2"/>
  <c r="AB12" i="2"/>
  <c r="AC12" i="2"/>
  <c r="AD12" i="2"/>
  <c r="AE12" i="2"/>
  <c r="AF12" i="2"/>
  <c r="AG12" i="2"/>
  <c r="AH12" i="2"/>
  <c r="AI12" i="2"/>
  <c r="AJ12" i="2"/>
  <c r="AK12" i="2"/>
  <c r="AL12" i="2"/>
  <c r="AM12" i="2"/>
  <c r="AN12" i="2"/>
  <c r="AO12" i="2"/>
  <c r="AP12" i="2"/>
  <c r="AQ12" i="2"/>
  <c r="AR12" i="2"/>
  <c r="AS12" i="2"/>
  <c r="AT12" i="2"/>
  <c r="AU12" i="2"/>
  <c r="AV12" i="2"/>
  <c r="AW12" i="2"/>
  <c r="AX12" i="2"/>
  <c r="AY12" i="2"/>
  <c r="AZ12" i="2"/>
  <c r="BA12" i="2"/>
  <c r="BB12" i="2"/>
  <c r="BC12" i="2"/>
  <c r="BD12" i="2"/>
  <c r="BE12" i="2"/>
  <c r="BF12" i="2"/>
  <c r="BG12" i="2"/>
  <c r="BH12" i="2"/>
  <c r="F78" i="2"/>
  <c r="I61" i="2"/>
  <c r="I54" i="2"/>
  <c r="L54" i="2" s="1"/>
  <c r="I53" i="2"/>
  <c r="I52" i="2"/>
  <c r="L52" i="2" s="1"/>
  <c r="I50" i="2"/>
  <c r="L50" i="2" s="1"/>
  <c r="I49" i="2"/>
  <c r="L49" i="2" s="1"/>
  <c r="I48" i="2"/>
  <c r="L48" i="2" s="1"/>
  <c r="BJ48" i="2" s="1"/>
  <c r="H47" i="2"/>
  <c r="H46" i="2"/>
  <c r="L42" i="2"/>
  <c r="L41" i="2"/>
  <c r="L34" i="2"/>
  <c r="L32" i="2"/>
  <c r="I22" i="2"/>
  <c r="L22" i="2" s="1"/>
  <c r="I21" i="2"/>
  <c r="L21" i="2" s="1"/>
  <c r="I20" i="2"/>
  <c r="L20" i="2" s="1"/>
  <c r="I19" i="2"/>
  <c r="L19" i="2" s="1"/>
  <c r="I18" i="2"/>
  <c r="L18" i="2" s="1"/>
  <c r="I17" i="2"/>
  <c r="L17" i="2" s="1"/>
  <c r="I16" i="2"/>
  <c r="L16" i="2" s="1"/>
  <c r="I15" i="2"/>
  <c r="L15" i="2" s="1"/>
  <c r="I14" i="2"/>
  <c r="L14" i="2" s="1"/>
  <c r="I13" i="2"/>
  <c r="E13" i="2"/>
  <c r="I11" i="2"/>
  <c r="L11" i="2" s="1"/>
  <c r="V11" i="2" s="1"/>
  <c r="I10" i="2"/>
  <c r="L10" i="2" s="1"/>
  <c r="V10" i="2" s="1"/>
  <c r="I9" i="2"/>
  <c r="L9" i="2" s="1"/>
  <c r="I22" i="1"/>
  <c r="C23" i="3" l="1"/>
  <c r="C24" i="3" s="1"/>
  <c r="C25" i="3" s="1"/>
  <c r="C26" i="3" s="1"/>
  <c r="C29" i="3" s="1"/>
  <c r="C30" i="3" s="1"/>
  <c r="C31" i="3" s="1"/>
  <c r="C32" i="3" s="1"/>
  <c r="G68" i="2"/>
  <c r="G69" i="2" s="1"/>
  <c r="G70" i="2" s="1"/>
  <c r="G71" i="2" s="1"/>
  <c r="G72" i="2" s="1"/>
  <c r="G73" i="2" s="1"/>
  <c r="G74" i="2" s="1"/>
  <c r="G75" i="2" s="1"/>
  <c r="G76" i="2" s="1"/>
  <c r="K66" i="2"/>
  <c r="K67" i="2" s="1"/>
  <c r="K68" i="2" s="1"/>
  <c r="K69" i="2" s="1"/>
  <c r="K70" i="2" s="1"/>
  <c r="K71" i="2" s="1"/>
  <c r="K72" i="2" s="1"/>
  <c r="K73" i="2" s="1"/>
  <c r="K74" i="2" s="1"/>
  <c r="K75" i="2" s="1"/>
  <c r="K76" i="2" s="1"/>
  <c r="K22" i="1"/>
  <c r="AR10" i="2"/>
  <c r="BJ52" i="2"/>
  <c r="I45" i="2"/>
  <c r="L45" i="2" s="1"/>
  <c r="L44" i="2" s="1"/>
  <c r="H39" i="2"/>
  <c r="AZ10" i="2"/>
  <c r="AZ7" i="2" s="1"/>
  <c r="BJ18" i="2"/>
  <c r="I51" i="2"/>
  <c r="AJ10" i="2"/>
  <c r="BI44" i="2"/>
  <c r="AB10" i="2"/>
  <c r="BI23" i="2"/>
  <c r="BJ17" i="2"/>
  <c r="T10" i="2"/>
  <c r="T7" i="2" s="1"/>
  <c r="BI51" i="2"/>
  <c r="BJ42" i="2"/>
  <c r="BJ50" i="2"/>
  <c r="AR11" i="2"/>
  <c r="AR7" i="2"/>
  <c r="AJ11" i="2"/>
  <c r="BH10" i="2"/>
  <c r="BH7" i="2" s="1"/>
  <c r="AB11" i="2"/>
  <c r="V7" i="2"/>
  <c r="I7" i="2"/>
  <c r="Q10" i="2"/>
  <c r="Q7" i="2" s="1"/>
  <c r="BA10" i="2"/>
  <c r="BA7" i="2" s="1"/>
  <c r="AS10" i="2"/>
  <c r="AS7" i="2" s="1"/>
  <c r="AK10" i="2"/>
  <c r="AC10" i="2"/>
  <c r="U10" i="2"/>
  <c r="BJ19" i="2"/>
  <c r="U11" i="2"/>
  <c r="AK11" i="2"/>
  <c r="AC11" i="2"/>
  <c r="M9" i="2"/>
  <c r="BG10" i="2"/>
  <c r="BG7" i="2" s="1"/>
  <c r="AY10" i="2"/>
  <c r="AY7" i="2" s="1"/>
  <c r="AQ10" i="2"/>
  <c r="AI10" i="2"/>
  <c r="AA10" i="2"/>
  <c r="S10" i="2"/>
  <c r="S7" i="2" s="1"/>
  <c r="BJ49" i="2"/>
  <c r="BJ41" i="2"/>
  <c r="BJ32" i="2"/>
  <c r="AQ11" i="2"/>
  <c r="AI11" i="2"/>
  <c r="AA11" i="2"/>
  <c r="P9" i="2"/>
  <c r="P7" i="2" s="1"/>
  <c r="BF10" i="2"/>
  <c r="BF7" i="2" s="1"/>
  <c r="AX10" i="2"/>
  <c r="AX7" i="2" s="1"/>
  <c r="AP10" i="2"/>
  <c r="AH10" i="2"/>
  <c r="Z10" i="2"/>
  <c r="R10" i="2"/>
  <c r="R7" i="2" s="1"/>
  <c r="AP11" i="2"/>
  <c r="AP7" i="2" s="1"/>
  <c r="AH11" i="2"/>
  <c r="Z11" i="2"/>
  <c r="O9" i="2"/>
  <c r="O7" i="2" s="1"/>
  <c r="BE10" i="2"/>
  <c r="BE7" i="2" s="1"/>
  <c r="AW10" i="2"/>
  <c r="AW7" i="2" s="1"/>
  <c r="AO10" i="2"/>
  <c r="AG10" i="2"/>
  <c r="Y10" i="2"/>
  <c r="BJ16" i="2"/>
  <c r="AO11" i="2"/>
  <c r="AG11" i="2"/>
  <c r="Y11" i="2"/>
  <c r="I12" i="2"/>
  <c r="N9" i="2"/>
  <c r="N7" i="2" s="1"/>
  <c r="BD10" i="2"/>
  <c r="BD7" i="2" s="1"/>
  <c r="AV10" i="2"/>
  <c r="AV7" i="2" s="1"/>
  <c r="AN10" i="2"/>
  <c r="AF10" i="2"/>
  <c r="X10" i="2"/>
  <c r="BJ54" i="2"/>
  <c r="BJ22" i="2"/>
  <c r="BJ15" i="2"/>
  <c r="AN11" i="2"/>
  <c r="AF11" i="2"/>
  <c r="X11" i="2"/>
  <c r="BC10" i="2"/>
  <c r="BC7" i="2" s="1"/>
  <c r="AU10" i="2"/>
  <c r="AU7" i="2" s="1"/>
  <c r="AM10" i="2"/>
  <c r="AE10" i="2"/>
  <c r="W10" i="2"/>
  <c r="BJ21" i="2"/>
  <c r="BJ14" i="2"/>
  <c r="AM11" i="2"/>
  <c r="AE11" i="2"/>
  <c r="W11" i="2"/>
  <c r="BB10" i="2"/>
  <c r="BB7" i="2" s="1"/>
  <c r="AT10" i="2"/>
  <c r="AT7" i="2" s="1"/>
  <c r="AL10" i="2"/>
  <c r="AD10" i="2"/>
  <c r="BJ34" i="2"/>
  <c r="BJ20" i="2"/>
  <c r="AL11" i="2"/>
  <c r="AD11" i="2"/>
  <c r="L7" i="2"/>
  <c r="I67" i="2"/>
  <c r="I75" i="2"/>
  <c r="L13" i="2"/>
  <c r="L53" i="2"/>
  <c r="BJ53" i="2" s="1"/>
  <c r="I62" i="2"/>
  <c r="L62" i="2" s="1"/>
  <c r="I70" i="2"/>
  <c r="I64" i="2"/>
  <c r="I65" i="2"/>
  <c r="I73" i="2"/>
  <c r="I68" i="2"/>
  <c r="I76" i="2"/>
  <c r="I63" i="2"/>
  <c r="I71" i="2"/>
  <c r="I66" i="2"/>
  <c r="I74" i="2"/>
  <c r="I72" i="2"/>
  <c r="I69" i="2"/>
  <c r="H44" i="1"/>
  <c r="H43" i="1"/>
  <c r="I44" i="2" l="1"/>
  <c r="I37" i="2"/>
  <c r="I42" i="1"/>
  <c r="AA7" i="2"/>
  <c r="AG7" i="2"/>
  <c r="BJ51" i="2"/>
  <c r="AI7" i="2"/>
  <c r="AJ7" i="2"/>
  <c r="AM7" i="2"/>
  <c r="AB7" i="2"/>
  <c r="AD7" i="2"/>
  <c r="AO7" i="2"/>
  <c r="L63" i="2"/>
  <c r="L64" i="2" s="1"/>
  <c r="L65" i="2" s="1"/>
  <c r="L66" i="2" s="1"/>
  <c r="L67" i="2" s="1"/>
  <c r="L68" i="2" s="1"/>
  <c r="L69" i="2" s="1"/>
  <c r="L70" i="2" s="1"/>
  <c r="L71" i="2" s="1"/>
  <c r="L72" i="2" s="1"/>
  <c r="L73" i="2" s="1"/>
  <c r="L74" i="2" s="1"/>
  <c r="L75" i="2" s="1"/>
  <c r="L76" i="2" s="1"/>
  <c r="AH7" i="2"/>
  <c r="AN7" i="2"/>
  <c r="L51" i="2"/>
  <c r="AE7" i="2"/>
  <c r="BI10" i="2"/>
  <c r="BJ10" i="2" s="1"/>
  <c r="Y7" i="2"/>
  <c r="AK7" i="2"/>
  <c r="BJ45" i="2"/>
  <c r="BJ44" i="2" s="1"/>
  <c r="X7" i="2"/>
  <c r="AQ7" i="2"/>
  <c r="BI11" i="2"/>
  <c r="BJ11" i="2" s="1"/>
  <c r="AF7" i="2"/>
  <c r="L12" i="2"/>
  <c r="R13" i="2"/>
  <c r="S13" i="2"/>
  <c r="S12" i="2" s="1"/>
  <c r="Q13" i="2"/>
  <c r="Q12" i="2" s="1"/>
  <c r="BI9" i="2"/>
  <c r="M7" i="2"/>
  <c r="U7" i="2"/>
  <c r="AL7" i="2"/>
  <c r="W7" i="2"/>
  <c r="Z7" i="2"/>
  <c r="AC7" i="2"/>
  <c r="I78" i="2"/>
  <c r="I16" i="1"/>
  <c r="K16" i="1" s="1"/>
  <c r="I17" i="1"/>
  <c r="K17" i="1" s="1"/>
  <c r="I18" i="1"/>
  <c r="K18" i="1" s="1"/>
  <c r="I15" i="1"/>
  <c r="I47" i="1"/>
  <c r="K47" i="1" s="1"/>
  <c r="I46" i="1"/>
  <c r="K46" i="1" s="1"/>
  <c r="I45" i="1"/>
  <c r="K45" i="1" s="1"/>
  <c r="K42" i="1"/>
  <c r="I51" i="1"/>
  <c r="K51" i="1" s="1"/>
  <c r="I50" i="1"/>
  <c r="K50" i="1" s="1"/>
  <c r="I49" i="1"/>
  <c r="K49" i="1" s="1"/>
  <c r="K32" i="1"/>
  <c r="K34" i="1"/>
  <c r="K38" i="1"/>
  <c r="K39" i="1"/>
  <c r="F75" i="1"/>
  <c r="G59" i="1"/>
  <c r="G60" i="1" s="1"/>
  <c r="G61" i="1" s="1"/>
  <c r="G62" i="1" s="1"/>
  <c r="G63" i="1" s="1"/>
  <c r="G64" i="1" s="1"/>
  <c r="G65" i="1" s="1"/>
  <c r="G66" i="1" s="1"/>
  <c r="G67" i="1" s="1"/>
  <c r="G68" i="1" s="1"/>
  <c r="G69" i="1" s="1"/>
  <c r="G70" i="1" s="1"/>
  <c r="G71" i="1" s="1"/>
  <c r="G72" i="1" s="1"/>
  <c r="G73" i="1" s="1"/>
  <c r="I58" i="1"/>
  <c r="I14" i="1"/>
  <c r="K14" i="1" s="1"/>
  <c r="I13" i="1"/>
  <c r="I21" i="1"/>
  <c r="K21" i="1" s="1"/>
  <c r="I20" i="1"/>
  <c r="K20" i="1" s="1"/>
  <c r="I19" i="1"/>
  <c r="K19" i="1" s="1"/>
  <c r="I11" i="1"/>
  <c r="K11" i="1" s="1"/>
  <c r="I10" i="1"/>
  <c r="I9" i="1"/>
  <c r="K9" i="1" s="1"/>
  <c r="K13" i="1" l="1"/>
  <c r="I12" i="1"/>
  <c r="BI13" i="2"/>
  <c r="R12" i="2"/>
  <c r="BJ9" i="2"/>
  <c r="BJ7" i="2" s="1"/>
  <c r="BI7" i="2"/>
  <c r="K15" i="1"/>
  <c r="K48" i="1"/>
  <c r="I41" i="1"/>
  <c r="I65" i="1"/>
  <c r="K41" i="1"/>
  <c r="I48" i="1"/>
  <c r="I7" i="1"/>
  <c r="I72" i="1"/>
  <c r="I61" i="1"/>
  <c r="I71" i="1"/>
  <c r="I70" i="1"/>
  <c r="I62" i="1"/>
  <c r="I69" i="1"/>
  <c r="I64" i="1"/>
  <c r="I68" i="1"/>
  <c r="I63" i="1"/>
  <c r="I67" i="1"/>
  <c r="I60" i="1"/>
  <c r="I59" i="1"/>
  <c r="K59" i="1" s="1"/>
  <c r="I66" i="1"/>
  <c r="I73" i="1"/>
  <c r="K10" i="1"/>
  <c r="K7" i="1" s="1"/>
  <c r="K12" i="1" l="1"/>
  <c r="BJ13" i="2"/>
  <c r="BJ12" i="2" s="1"/>
  <c r="BI12" i="2"/>
  <c r="I75" i="1"/>
  <c r="K60" i="1"/>
  <c r="K61" i="1" s="1"/>
  <c r="K62" i="1" s="1"/>
  <c r="K63" i="1" s="1"/>
  <c r="K64" i="1" s="1"/>
  <c r="K65" i="1" s="1"/>
  <c r="K66" i="1" s="1"/>
  <c r="K67" i="1" s="1"/>
  <c r="K68" i="1" s="1"/>
  <c r="K69" i="1" s="1"/>
  <c r="K70" i="1" s="1"/>
  <c r="K71" i="1" s="1"/>
  <c r="K72" i="1" s="1"/>
  <c r="K73" i="1" s="1"/>
  <c r="E13" i="1"/>
  <c r="H26" i="2" l="1"/>
  <c r="H26" i="1"/>
  <c r="I36" i="2" l="1"/>
  <c r="I36" i="1"/>
  <c r="I28" i="2"/>
  <c r="I28" i="1"/>
  <c r="I27" i="2"/>
  <c r="I27" i="1"/>
  <c r="I29" i="2"/>
  <c r="I29" i="1"/>
  <c r="K29" i="1" l="1"/>
  <c r="K27" i="1"/>
  <c r="L27" i="2"/>
  <c r="BJ27" i="2" s="1"/>
  <c r="K28" i="1"/>
  <c r="L28" i="2"/>
  <c r="BJ28" i="2" s="1"/>
  <c r="L29" i="2"/>
  <c r="BJ29" i="2" s="1"/>
  <c r="I30" i="2"/>
  <c r="I30" i="1"/>
  <c r="K36" i="1"/>
  <c r="I43" i="2"/>
  <c r="I40" i="1"/>
  <c r="I33" i="2"/>
  <c r="I33" i="1"/>
  <c r="L36" i="2"/>
  <c r="BJ36" i="2" s="1"/>
  <c r="I31" i="2" l="1"/>
  <c r="I31" i="1"/>
  <c r="K30" i="1"/>
  <c r="L30" i="2"/>
  <c r="BJ30" i="2" s="1"/>
  <c r="K33" i="1"/>
  <c r="I35" i="2"/>
  <c r="I35" i="1"/>
  <c r="H25" i="2"/>
  <c r="H25" i="1"/>
  <c r="I24" i="1" s="1"/>
  <c r="L33" i="2"/>
  <c r="BJ33" i="2" s="1"/>
  <c r="K40" i="1"/>
  <c r="L43" i="2"/>
  <c r="BJ43" i="2" s="1"/>
  <c r="K24" i="1" l="1"/>
  <c r="K35" i="1"/>
  <c r="K31" i="1"/>
  <c r="I24" i="2"/>
  <c r="L35" i="2"/>
  <c r="BJ35" i="2" s="1"/>
  <c r="L31" i="2"/>
  <c r="BJ31" i="2" s="1"/>
  <c r="L24" i="2" l="1"/>
  <c r="BJ24" i="2" l="1"/>
  <c r="I37" i="1" l="1"/>
  <c r="K37" i="1" l="1"/>
  <c r="K23" i="1" s="1"/>
  <c r="K54" i="1" s="1"/>
  <c r="I23" i="1"/>
  <c r="I54" i="1" s="1"/>
  <c r="L37" i="2"/>
  <c r="I23" i="2"/>
  <c r="I57" i="2" s="1"/>
  <c r="J38" i="2" l="1"/>
  <c r="J40" i="2"/>
  <c r="J39" i="2"/>
  <c r="J26" i="2"/>
  <c r="J25" i="2"/>
  <c r="J22" i="1"/>
  <c r="J38" i="1"/>
  <c r="J47" i="1"/>
  <c r="J13" i="1"/>
  <c r="J9" i="1"/>
  <c r="J19" i="1"/>
  <c r="J39" i="1"/>
  <c r="J45" i="1"/>
  <c r="J18" i="1"/>
  <c r="J21" i="1"/>
  <c r="J50" i="1"/>
  <c r="J32" i="1"/>
  <c r="J46" i="1"/>
  <c r="J51" i="1"/>
  <c r="J15" i="1"/>
  <c r="J20" i="1"/>
  <c r="J11" i="1"/>
  <c r="J14" i="1"/>
  <c r="J34" i="1"/>
  <c r="J16" i="1"/>
  <c r="J42" i="1"/>
  <c r="J10" i="1"/>
  <c r="J17" i="1"/>
  <c r="J49" i="1"/>
  <c r="J29" i="1"/>
  <c r="J27" i="1"/>
  <c r="J28" i="1"/>
  <c r="J36" i="1"/>
  <c r="J30" i="1"/>
  <c r="J33" i="1"/>
  <c r="J40" i="1"/>
  <c r="J24" i="1"/>
  <c r="J35" i="1"/>
  <c r="J31" i="1"/>
  <c r="K17" i="2"/>
  <c r="K52" i="2"/>
  <c r="K11" i="2"/>
  <c r="K20" i="2"/>
  <c r="K10" i="2"/>
  <c r="K13" i="2"/>
  <c r="K16" i="2"/>
  <c r="K41" i="2"/>
  <c r="K21" i="2"/>
  <c r="K32" i="2"/>
  <c r="K45" i="2"/>
  <c r="K19" i="2"/>
  <c r="K42" i="2"/>
  <c r="K22" i="2"/>
  <c r="K50" i="2"/>
  <c r="K48" i="2"/>
  <c r="K15" i="2"/>
  <c r="K14" i="2"/>
  <c r="K53" i="2"/>
  <c r="K18" i="2"/>
  <c r="K49" i="2"/>
  <c r="K34" i="2"/>
  <c r="K9" i="2"/>
  <c r="K54" i="2"/>
  <c r="K28" i="2"/>
  <c r="K29" i="2"/>
  <c r="K27" i="2"/>
  <c r="K36" i="2"/>
  <c r="K43" i="2"/>
  <c r="K33" i="2"/>
  <c r="K30" i="2"/>
  <c r="K35" i="2"/>
  <c r="K31" i="2"/>
  <c r="K24" i="2"/>
  <c r="BJ37" i="2"/>
  <c r="BJ23" i="2" s="1"/>
  <c r="L23" i="2"/>
  <c r="L57" i="2" s="1"/>
  <c r="J37" i="1"/>
  <c r="K37" i="2"/>
  <c r="K23" i="2" l="1"/>
  <c r="K7" i="2"/>
  <c r="K12" i="2"/>
</calcChain>
</file>

<file path=xl/sharedStrings.xml><?xml version="1.0" encoding="utf-8"?>
<sst xmlns="http://schemas.openxmlformats.org/spreadsheetml/2006/main" count="406" uniqueCount="164">
  <si>
    <t>IT</t>
  </si>
  <si>
    <t>Mobilize</t>
  </si>
  <si>
    <t>งานโครงสร้าง</t>
  </si>
  <si>
    <t>คานคอดิน</t>
  </si>
  <si>
    <t>เสา-คานพื้นชั้น1</t>
  </si>
  <si>
    <t>เสา-คานพื้นชั้นหลังคา</t>
  </si>
  <si>
    <t>โครงเหล็กMain</t>
  </si>
  <si>
    <t>โครงเหล็กหลังคา</t>
  </si>
  <si>
    <t>งานก่อ-ฉาบ</t>
  </si>
  <si>
    <t>งานปรับระดับพื้น</t>
  </si>
  <si>
    <t>งานปูกระเบื้องห้องน้ำ</t>
  </si>
  <si>
    <t>งานพื้นไม้ทั่วไป</t>
  </si>
  <si>
    <t>งานกรุไม้ตกแต่งผนัง</t>
  </si>
  <si>
    <t>งานฝ้าเพดาน</t>
  </si>
  <si>
    <t>งานบันได</t>
  </si>
  <si>
    <t>งานสี</t>
  </si>
  <si>
    <t>งานประตู-หน้าต่าง</t>
  </si>
  <si>
    <t>งานห้องน้ำ</t>
  </si>
  <si>
    <t>งานหลังคา</t>
  </si>
  <si>
    <t>งานเบ็ดเตล็ด</t>
  </si>
  <si>
    <t>งานราวกันตก</t>
  </si>
  <si>
    <t>งานระบบไฟฟ้า-สื่อสาร</t>
  </si>
  <si>
    <t>งานระบบสุขาภิบาล</t>
  </si>
  <si>
    <t>งานขออนุญาตก่อสร้าง</t>
  </si>
  <si>
    <t>งานระบบปรับอากาศ</t>
  </si>
  <si>
    <t>งานสถาปัตย์-ตกแต่ง</t>
  </si>
  <si>
    <t>ปริมาณงาน</t>
  </si>
  <si>
    <t>จำนวน</t>
  </si>
  <si>
    <t>หน่วย</t>
  </si>
  <si>
    <t>Site Preparation</t>
  </si>
  <si>
    <t>Time Line</t>
  </si>
  <si>
    <t>wk#1</t>
  </si>
  <si>
    <t>wk#2</t>
  </si>
  <si>
    <t>wk#3</t>
  </si>
  <si>
    <t>wk#4</t>
  </si>
  <si>
    <t>wk#5</t>
  </si>
  <si>
    <t>wk#6</t>
  </si>
  <si>
    <t>wk#7</t>
  </si>
  <si>
    <t>wk#8</t>
  </si>
  <si>
    <t>wk#9</t>
  </si>
  <si>
    <t>wk#10</t>
  </si>
  <si>
    <t>wk#11</t>
  </si>
  <si>
    <t>wk#12</t>
  </si>
  <si>
    <t>wk#13</t>
  </si>
  <si>
    <t>wk#14</t>
  </si>
  <si>
    <t>wk#15</t>
  </si>
  <si>
    <t>wk#16</t>
  </si>
  <si>
    <t>wk#17</t>
  </si>
  <si>
    <t>wk#18</t>
  </si>
  <si>
    <t>wk#19</t>
  </si>
  <si>
    <t>wk#20</t>
  </si>
  <si>
    <t>wk#21</t>
  </si>
  <si>
    <t>wk#22</t>
  </si>
  <si>
    <t>wk#23</t>
  </si>
  <si>
    <t>wk#24</t>
  </si>
  <si>
    <t>M # 1</t>
  </si>
  <si>
    <t>M # 2</t>
  </si>
  <si>
    <t>M # 3</t>
  </si>
  <si>
    <t>M # 4</t>
  </si>
  <si>
    <t>M # 5</t>
  </si>
  <si>
    <t>M # 6</t>
  </si>
  <si>
    <t>M # 7</t>
  </si>
  <si>
    <t>M # 8</t>
  </si>
  <si>
    <t>M # 9</t>
  </si>
  <si>
    <t>M # 10</t>
  </si>
  <si>
    <t>M # 11</t>
  </si>
  <si>
    <t>M # 12</t>
  </si>
  <si>
    <t>wk#25</t>
  </si>
  <si>
    <t>wk#26</t>
  </si>
  <si>
    <t>wk#27</t>
  </si>
  <si>
    <t>wk#28</t>
  </si>
  <si>
    <t>wk#29</t>
  </si>
  <si>
    <t>wk#30</t>
  </si>
  <si>
    <t>wk#31</t>
  </si>
  <si>
    <t>wk#32</t>
  </si>
  <si>
    <t>wk#33</t>
  </si>
  <si>
    <t>wk#34</t>
  </si>
  <si>
    <t>wk#35</t>
  </si>
  <si>
    <t>wk#36</t>
  </si>
  <si>
    <t>wk#37</t>
  </si>
  <si>
    <t>wk#38</t>
  </si>
  <si>
    <t>wk#39</t>
  </si>
  <si>
    <t>wk#40</t>
  </si>
  <si>
    <t>wk#41</t>
  </si>
  <si>
    <t>wk#42</t>
  </si>
  <si>
    <t>wk#43</t>
  </si>
  <si>
    <t>wk#44</t>
  </si>
  <si>
    <t>wk#45</t>
  </si>
  <si>
    <t>wk#46</t>
  </si>
  <si>
    <t>wk#47</t>
  </si>
  <si>
    <t>wk#48</t>
  </si>
  <si>
    <t>ต้น</t>
  </si>
  <si>
    <t>วางผัง-ตอกเข็ม</t>
  </si>
  <si>
    <t>ขุดดิน-ตัดเข็ม</t>
  </si>
  <si>
    <t>ฐานราก-ตอม่อ</t>
  </si>
  <si>
    <t>โครงสร้างบันได</t>
  </si>
  <si>
    <t>งานสุขภัณฑ์</t>
  </si>
  <si>
    <t>เดินท่อ-ร้อยสาย</t>
  </si>
  <si>
    <t>ติดตั้งอุปกรณ์</t>
  </si>
  <si>
    <t>ติดตั้งสวิทส์-ปลั๊ก</t>
  </si>
  <si>
    <t xml:space="preserve">งานเดินท่อ </t>
  </si>
  <si>
    <t>งานติดตั้งอุปกรณ์</t>
  </si>
  <si>
    <t>Tank&amp;Pump</t>
  </si>
  <si>
    <t>มูลค่า</t>
  </si>
  <si>
    <t>หมายเหตุ</t>
  </si>
  <si>
    <t>อื่นๆ</t>
  </si>
  <si>
    <t>ติดตั้งดวงโคม</t>
  </si>
  <si>
    <t>Over Head</t>
  </si>
  <si>
    <t>เครื่องจักร</t>
  </si>
  <si>
    <t>(x1,000)</t>
  </si>
  <si>
    <t>bth</t>
  </si>
  <si>
    <t>มูลค่าสัญญา</t>
  </si>
  <si>
    <t>เซ็นต์สัญญา</t>
  </si>
  <si>
    <t>ปั้นจั่นเข้า</t>
  </si>
  <si>
    <t>งานเข็มแล้วเสร็จ</t>
  </si>
  <si>
    <t>คานคอดินแล้วเสร็จ</t>
  </si>
  <si>
    <t>คานชั้น2</t>
  </si>
  <si>
    <t>คานชั้นหลังคา</t>
  </si>
  <si>
    <t>โครงหลังคา</t>
  </si>
  <si>
    <t>งวด 1</t>
  </si>
  <si>
    <t>งวด 2</t>
  </si>
  <si>
    <t>งวด 3</t>
  </si>
  <si>
    <t>งวด 4</t>
  </si>
  <si>
    <t>งวด 5</t>
  </si>
  <si>
    <t>งวด 6</t>
  </si>
  <si>
    <t>งวด 7</t>
  </si>
  <si>
    <t>งวด 8</t>
  </si>
  <si>
    <t>งวด 9</t>
  </si>
  <si>
    <t>งวด 10</t>
  </si>
  <si>
    <t>งวด 11</t>
  </si>
  <si>
    <t>งวด 12</t>
  </si>
  <si>
    <t>งวด 13</t>
  </si>
  <si>
    <t>งวด 14</t>
  </si>
  <si>
    <t>งวด 15</t>
  </si>
  <si>
    <t>ก่ออิฐ</t>
  </si>
  <si>
    <t>ฉาบปูน</t>
  </si>
  <si>
    <t>งานทั้งหมดแล้วเสร็จ</t>
  </si>
  <si>
    <t>มุงหลังคาMetal sheet</t>
  </si>
  <si>
    <t>prepare by Siripunya</t>
  </si>
  <si>
    <t>ฝ้าเพดาน-ปูกระเบื้อง</t>
  </si>
  <si>
    <t>งานผิวตกแต่ง ไม้-กระเบื้อง</t>
  </si>
  <si>
    <t>เดินท่อ</t>
  </si>
  <si>
    <t>ร้อยสาย</t>
  </si>
  <si>
    <t>คานชั้น1(ไม่รวมพื้น)</t>
  </si>
  <si>
    <t>คานชั้นหลังคา(ไม่รวมพื้น)</t>
  </si>
  <si>
    <t>คสล.</t>
  </si>
  <si>
    <t>Metal sheet</t>
  </si>
  <si>
    <t>เชิงชาย</t>
  </si>
  <si>
    <t>เครื่องหลังคา</t>
  </si>
  <si>
    <t>งานประตู-หน้าต่าง ภายนอก,ฝ้าเพดาน</t>
  </si>
  <si>
    <r>
      <rPr>
        <b/>
        <sz val="16"/>
        <color theme="1"/>
        <rFont val="Calibri"/>
        <family val="2"/>
        <scheme val="minor"/>
      </rPr>
      <t>Master schedule</t>
    </r>
    <r>
      <rPr>
        <b/>
        <sz val="12"/>
        <color theme="1"/>
        <rFont val="Calibri"/>
        <family val="2"/>
        <scheme val="minor"/>
      </rPr>
      <t xml:space="preserve">  บ้านคุณพงศ์ชัย พันเลิศกิจสกุล </t>
    </r>
  </si>
  <si>
    <t>prepare by Siripunya / V.0 ;  3 Apr 2020</t>
  </si>
  <si>
    <t>Description</t>
  </si>
  <si>
    <r>
      <rPr>
        <b/>
        <sz val="16"/>
        <color theme="1"/>
        <rFont val="Calibri"/>
        <family val="2"/>
        <scheme val="minor"/>
      </rPr>
      <t>Master schedule</t>
    </r>
    <r>
      <rPr>
        <b/>
        <sz val="12"/>
        <color theme="1"/>
        <rFont val="Calibri"/>
        <family val="2"/>
        <scheme val="minor"/>
      </rPr>
      <t xml:space="preserve">  โครงการก่อสร้าง บ้านพักอาศัย ค.ส.ล.2ชั้น</t>
    </r>
  </si>
  <si>
    <t>คาน-พื้น-เสา ชั้น1</t>
  </si>
  <si>
    <t>คาน-พื้น-เสา ชั้น2</t>
  </si>
  <si>
    <t>งานผิวตกแต่งพื้นพื้น</t>
  </si>
  <si>
    <t>งานผิวตกแต่งพื้นผนัง</t>
  </si>
  <si>
    <t>โครงสร้างบันได และอื่นๆ</t>
  </si>
  <si>
    <t>งานตกแต่งบันได</t>
  </si>
  <si>
    <t>ติดตั้งอุปกรณ์,ระบบMain</t>
  </si>
  <si>
    <t>งานเบ็ดเตล็ด ; ราวกันตก,อื่นๆ</t>
  </si>
  <si>
    <r>
      <rPr>
        <b/>
        <sz val="16"/>
        <color theme="1"/>
        <rFont val="Calibri"/>
        <family val="2"/>
        <scheme val="minor"/>
      </rPr>
      <t>Master schedule</t>
    </r>
    <r>
      <rPr>
        <b/>
        <sz val="12"/>
        <color theme="1"/>
        <rFont val="Calibri"/>
        <family val="2"/>
        <scheme val="minor"/>
      </rPr>
      <t xml:space="preserve">  โครงการก่อสร้าง บ้านพักอาศัย ค.ส.ล.2ชั้น ไม่เกิน 300 ตรม.หลังคามุงกระเบื้อง</t>
    </r>
  </si>
  <si>
    <t xml:space="preserve"> V.0 R.1 ;  3 Sep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</si>
</sst>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1"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  <font>
      <sz val="8"/>
      <color theme="1"/>
      <name val="Calibri"/>
      <family val="2"/>
      <charset val="22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charset val="222"/>
      <scheme val="minor"/>
    </font>
    <font>
      <sz val="9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</fills>
  <borders count="145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/>
      <bottom style="medium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indexed="64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indexed="64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indexed="64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hair">
        <color auto="1"/>
      </left>
      <right/>
      <top style="thin">
        <color indexed="64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thin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thin">
        <color indexed="64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thin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hair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hair">
        <color auto="1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thin">
        <color indexed="64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medium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indexed="64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indexed="64"/>
      </bottom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indexed="64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281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8" xfId="0" applyBorder="1"/>
    <xf numFmtId="0" fontId="0" fillId="0" borderId="20" xfId="0" applyBorder="1"/>
    <xf numFmtId="0" fontId="0" fillId="0" borderId="23" xfId="0" applyBorder="1"/>
    <xf numFmtId="0" fontId="0" fillId="0" borderId="25" xfId="0" applyBorder="1"/>
    <xf numFmtId="0" fontId="0" fillId="0" borderId="26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2" xfId="0" applyBorder="1"/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0" fillId="0" borderId="39" xfId="0" applyBorder="1"/>
    <xf numFmtId="0" fontId="0" fillId="0" borderId="40" xfId="0" applyBorder="1"/>
    <xf numFmtId="0" fontId="0" fillId="0" borderId="41" xfId="0" applyBorder="1"/>
    <xf numFmtId="0" fontId="0" fillId="0" borderId="42" xfId="0" applyBorder="1"/>
    <xf numFmtId="0" fontId="0" fillId="0" borderId="44" xfId="0" applyBorder="1"/>
    <xf numFmtId="0" fontId="0" fillId="0" borderId="0" xfId="0" applyAlignment="1">
      <alignment horizontal="center"/>
    </xf>
    <xf numFmtId="0" fontId="2" fillId="0" borderId="52" xfId="0" applyFont="1" applyBorder="1" applyAlignment="1">
      <alignment horizontal="center" textRotation="90"/>
    </xf>
    <xf numFmtId="0" fontId="2" fillId="0" borderId="53" xfId="0" applyFont="1" applyBorder="1" applyAlignment="1">
      <alignment horizontal="center" textRotation="90"/>
    </xf>
    <xf numFmtId="0" fontId="2" fillId="0" borderId="54" xfId="0" applyFont="1" applyBorder="1" applyAlignment="1">
      <alignment horizontal="center" textRotation="90"/>
    </xf>
    <xf numFmtId="0" fontId="0" fillId="0" borderId="30" xfId="0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58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59" xfId="0" applyBorder="1" applyAlignment="1">
      <alignment horizontal="center"/>
    </xf>
    <xf numFmtId="0" fontId="0" fillId="0" borderId="60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61" xfId="0" applyBorder="1" applyAlignment="1">
      <alignment horizontal="center"/>
    </xf>
    <xf numFmtId="0" fontId="0" fillId="0" borderId="62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63" xfId="0" applyBorder="1" applyAlignment="1">
      <alignment horizontal="center"/>
    </xf>
    <xf numFmtId="0" fontId="0" fillId="0" borderId="64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65" xfId="0" applyBorder="1" applyAlignment="1">
      <alignment horizontal="center"/>
    </xf>
    <xf numFmtId="0" fontId="0" fillId="0" borderId="66" xfId="0" applyBorder="1" applyAlignment="1">
      <alignment horizontal="center"/>
    </xf>
    <xf numFmtId="0" fontId="2" fillId="0" borderId="67" xfId="0" applyFont="1" applyBorder="1" applyAlignment="1">
      <alignment horizontal="center" textRotation="90"/>
    </xf>
    <xf numFmtId="0" fontId="0" fillId="0" borderId="69" xfId="0" applyBorder="1" applyAlignment="1">
      <alignment horizontal="center"/>
    </xf>
    <xf numFmtId="0" fontId="0" fillId="0" borderId="70" xfId="0" applyBorder="1" applyAlignment="1">
      <alignment horizontal="center"/>
    </xf>
    <xf numFmtId="0" fontId="0" fillId="0" borderId="71" xfId="0" applyBorder="1" applyAlignment="1">
      <alignment horizontal="center"/>
    </xf>
    <xf numFmtId="0" fontId="0" fillId="0" borderId="72" xfId="0" applyBorder="1" applyAlignment="1">
      <alignment horizontal="center"/>
    </xf>
    <xf numFmtId="0" fontId="0" fillId="0" borderId="73" xfId="0" applyBorder="1" applyAlignment="1">
      <alignment horizontal="center"/>
    </xf>
    <xf numFmtId="0" fontId="2" fillId="0" borderId="74" xfId="0" applyFont="1" applyBorder="1" applyAlignment="1">
      <alignment horizontal="center" textRotation="90"/>
    </xf>
    <xf numFmtId="0" fontId="0" fillId="0" borderId="76" xfId="0" applyBorder="1" applyAlignment="1">
      <alignment horizontal="center"/>
    </xf>
    <xf numFmtId="0" fontId="0" fillId="0" borderId="77" xfId="0" applyBorder="1" applyAlignment="1">
      <alignment horizontal="center"/>
    </xf>
    <xf numFmtId="0" fontId="0" fillId="0" borderId="78" xfId="0" applyBorder="1" applyAlignment="1">
      <alignment horizontal="center"/>
    </xf>
    <xf numFmtId="0" fontId="0" fillId="0" borderId="79" xfId="0" applyBorder="1" applyAlignment="1">
      <alignment horizontal="center"/>
    </xf>
    <xf numFmtId="0" fontId="0" fillId="0" borderId="80" xfId="0" applyBorder="1" applyAlignment="1">
      <alignment horizontal="center"/>
    </xf>
    <xf numFmtId="0" fontId="2" fillId="0" borderId="81" xfId="0" applyFont="1" applyBorder="1" applyAlignment="1">
      <alignment horizontal="center" textRotation="90"/>
    </xf>
    <xf numFmtId="0" fontId="0" fillId="0" borderId="31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43" xfId="0" applyBorder="1" applyAlignment="1">
      <alignment horizontal="center"/>
    </xf>
    <xf numFmtId="0" fontId="4" fillId="0" borderId="0" xfId="0" applyFont="1"/>
    <xf numFmtId="0" fontId="6" fillId="0" borderId="17" xfId="0" applyFont="1" applyBorder="1"/>
    <xf numFmtId="0" fontId="0" fillId="2" borderId="33" xfId="0" applyFill="1" applyBorder="1"/>
    <xf numFmtId="0" fontId="3" fillId="2" borderId="34" xfId="0" applyFont="1" applyFill="1" applyBorder="1"/>
    <xf numFmtId="0" fontId="0" fillId="2" borderId="15" xfId="0" applyFill="1" applyBorder="1"/>
    <xf numFmtId="0" fontId="0" fillId="2" borderId="15" xfId="0" applyFill="1" applyBorder="1" applyAlignment="1">
      <alignment horizontal="center"/>
    </xf>
    <xf numFmtId="0" fontId="0" fillId="2" borderId="55" xfId="0" applyFill="1" applyBorder="1" applyAlignment="1">
      <alignment horizontal="center"/>
    </xf>
    <xf numFmtId="0" fontId="0" fillId="2" borderId="68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75" xfId="0" applyFill="1" applyBorder="1" applyAlignment="1">
      <alignment horizontal="center"/>
    </xf>
    <xf numFmtId="0" fontId="0" fillId="2" borderId="56" xfId="0" applyFill="1" applyBorder="1" applyAlignment="1">
      <alignment horizontal="center"/>
    </xf>
    <xf numFmtId="0" fontId="0" fillId="2" borderId="27" xfId="0" applyFill="1" applyBorder="1"/>
    <xf numFmtId="0" fontId="3" fillId="2" borderId="33" xfId="0" applyFont="1" applyFill="1" applyBorder="1"/>
    <xf numFmtId="0" fontId="3" fillId="2" borderId="15" xfId="0" applyFont="1" applyFill="1" applyBorder="1"/>
    <xf numFmtId="0" fontId="3" fillId="2" borderId="15" xfId="0" applyFont="1" applyFill="1" applyBorder="1" applyAlignment="1">
      <alignment horizontal="center"/>
    </xf>
    <xf numFmtId="0" fontId="3" fillId="2" borderId="55" xfId="0" applyFont="1" applyFill="1" applyBorder="1" applyAlignment="1">
      <alignment horizontal="center"/>
    </xf>
    <xf numFmtId="0" fontId="3" fillId="2" borderId="68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75" xfId="0" applyFont="1" applyFill="1" applyBorder="1" applyAlignment="1">
      <alignment horizontal="center"/>
    </xf>
    <xf numFmtId="0" fontId="3" fillId="2" borderId="56" xfId="0" applyFont="1" applyFill="1" applyBorder="1" applyAlignment="1">
      <alignment horizontal="center"/>
    </xf>
    <xf numFmtId="0" fontId="3" fillId="2" borderId="27" xfId="0" applyFont="1" applyFill="1" applyBorder="1"/>
    <xf numFmtId="0" fontId="4" fillId="0" borderId="86" xfId="0" applyFont="1" applyBorder="1"/>
    <xf numFmtId="0" fontId="4" fillId="2" borderId="68" xfId="0" applyFont="1" applyFill="1" applyBorder="1"/>
    <xf numFmtId="0" fontId="4" fillId="0" borderId="69" xfId="0" applyFont="1" applyBorder="1"/>
    <xf numFmtId="0" fontId="4" fillId="0" borderId="70" xfId="0" applyFont="1" applyBorder="1"/>
    <xf numFmtId="0" fontId="4" fillId="0" borderId="71" xfId="0" applyFont="1" applyBorder="1"/>
    <xf numFmtId="0" fontId="5" fillId="2" borderId="68" xfId="0" applyFont="1" applyFill="1" applyBorder="1"/>
    <xf numFmtId="0" fontId="4" fillId="0" borderId="72" xfId="0" applyFont="1" applyBorder="1"/>
    <xf numFmtId="0" fontId="4" fillId="0" borderId="73" xfId="0" applyFont="1" applyBorder="1"/>
    <xf numFmtId="0" fontId="2" fillId="0" borderId="89" xfId="0" applyFont="1" applyBorder="1" applyAlignment="1">
      <alignment horizontal="center" textRotation="90"/>
    </xf>
    <xf numFmtId="0" fontId="0" fillId="2" borderId="90" xfId="0" applyFill="1" applyBorder="1" applyAlignment="1">
      <alignment horizontal="center"/>
    </xf>
    <xf numFmtId="0" fontId="0" fillId="0" borderId="91" xfId="0" applyBorder="1" applyAlignment="1">
      <alignment horizontal="center"/>
    </xf>
    <xf numFmtId="0" fontId="0" fillId="0" borderId="92" xfId="0" applyBorder="1" applyAlignment="1">
      <alignment horizontal="center"/>
    </xf>
    <xf numFmtId="0" fontId="0" fillId="0" borderId="93" xfId="0" applyBorder="1" applyAlignment="1">
      <alignment horizontal="center"/>
    </xf>
    <xf numFmtId="0" fontId="3" fillId="2" borderId="90" xfId="0" applyFont="1" applyFill="1" applyBorder="1" applyAlignment="1">
      <alignment horizontal="center"/>
    </xf>
    <xf numFmtId="0" fontId="0" fillId="0" borderId="94" xfId="0" applyBorder="1" applyAlignment="1">
      <alignment horizontal="center"/>
    </xf>
    <xf numFmtId="0" fontId="0" fillId="0" borderId="95" xfId="0" applyBorder="1" applyAlignment="1">
      <alignment horizontal="center"/>
    </xf>
    <xf numFmtId="0" fontId="4" fillId="2" borderId="46" xfId="0" applyFont="1" applyFill="1" applyBorder="1"/>
    <xf numFmtId="0" fontId="4" fillId="0" borderId="98" xfId="0" applyFont="1" applyBorder="1"/>
    <xf numFmtId="0" fontId="4" fillId="0" borderId="100" xfId="0" applyFont="1" applyBorder="1"/>
    <xf numFmtId="0" fontId="7" fillId="0" borderId="97" xfId="0" applyFont="1" applyBorder="1" applyAlignment="1">
      <alignment horizontal="center" vertical="center"/>
    </xf>
    <xf numFmtId="0" fontId="0" fillId="0" borderId="103" xfId="0" applyBorder="1"/>
    <xf numFmtId="0" fontId="0" fillId="0" borderId="104" xfId="0" applyBorder="1"/>
    <xf numFmtId="0" fontId="0" fillId="0" borderId="105" xfId="0" applyBorder="1"/>
    <xf numFmtId="0" fontId="4" fillId="0" borderId="106" xfId="0" applyFont="1" applyBorder="1"/>
    <xf numFmtId="0" fontId="0" fillId="0" borderId="108" xfId="0" applyBorder="1" applyAlignment="1">
      <alignment horizontal="center"/>
    </xf>
    <xf numFmtId="0" fontId="0" fillId="0" borderId="109" xfId="0" applyBorder="1" applyAlignment="1">
      <alignment horizontal="center"/>
    </xf>
    <xf numFmtId="0" fontId="0" fillId="0" borderId="106" xfId="0" applyBorder="1" applyAlignment="1">
      <alignment horizontal="center"/>
    </xf>
    <xf numFmtId="0" fontId="0" fillId="0" borderId="105" xfId="0" applyBorder="1" applyAlignment="1">
      <alignment horizontal="center"/>
    </xf>
    <xf numFmtId="0" fontId="0" fillId="0" borderId="110" xfId="0" applyBorder="1" applyAlignment="1">
      <alignment horizontal="center"/>
    </xf>
    <xf numFmtId="0" fontId="0" fillId="0" borderId="111" xfId="0" applyBorder="1" applyAlignment="1">
      <alignment horizontal="center"/>
    </xf>
    <xf numFmtId="0" fontId="0" fillId="0" borderId="112" xfId="0" applyBorder="1" applyAlignment="1">
      <alignment horizontal="center"/>
    </xf>
    <xf numFmtId="0" fontId="0" fillId="0" borderId="102" xfId="0" applyBorder="1"/>
    <xf numFmtId="0" fontId="6" fillId="0" borderId="9" xfId="0" applyFont="1" applyBorder="1" applyAlignment="1">
      <alignment horizontal="left" indent="2"/>
    </xf>
    <xf numFmtId="0" fontId="6" fillId="0" borderId="104" xfId="0" applyFont="1" applyBorder="1" applyAlignment="1">
      <alignment horizontal="left" indent="2"/>
    </xf>
    <xf numFmtId="0" fontId="6" fillId="0" borderId="41" xfId="0" applyFont="1" applyBorder="1" applyAlignment="1">
      <alignment horizontal="left" indent="2"/>
    </xf>
    <xf numFmtId="164" fontId="4" fillId="0" borderId="99" xfId="0" applyNumberFormat="1" applyFont="1" applyBorder="1"/>
    <xf numFmtId="0" fontId="6" fillId="0" borderId="96" xfId="0" applyFont="1" applyBorder="1" applyAlignment="1">
      <alignment horizontal="center" vertical="center"/>
    </xf>
    <xf numFmtId="0" fontId="6" fillId="0" borderId="10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4" fillId="0" borderId="5" xfId="0" applyFont="1" applyBorder="1"/>
    <xf numFmtId="0" fontId="4" fillId="0" borderId="29" xfId="0" applyFont="1" applyBorder="1"/>
    <xf numFmtId="0" fontId="4" fillId="0" borderId="12" xfId="0" applyFont="1" applyBorder="1"/>
    <xf numFmtId="0" fontId="0" fillId="0" borderId="114" xfId="0" applyBorder="1"/>
    <xf numFmtId="0" fontId="4" fillId="0" borderId="115" xfId="0" applyFont="1" applyBorder="1"/>
    <xf numFmtId="0" fontId="0" fillId="0" borderId="116" xfId="0" applyBorder="1" applyAlignment="1">
      <alignment horizontal="center"/>
    </xf>
    <xf numFmtId="0" fontId="0" fillId="0" borderId="117" xfId="0" applyBorder="1" applyAlignment="1">
      <alignment horizontal="center"/>
    </xf>
    <xf numFmtId="0" fontId="0" fillId="0" borderId="115" xfId="0" applyBorder="1" applyAlignment="1">
      <alignment horizontal="center"/>
    </xf>
    <xf numFmtId="0" fontId="0" fillId="0" borderId="114" xfId="0" applyBorder="1" applyAlignment="1">
      <alignment horizontal="center"/>
    </xf>
    <xf numFmtId="0" fontId="0" fillId="0" borderId="118" xfId="0" applyBorder="1" applyAlignment="1">
      <alignment horizontal="center"/>
    </xf>
    <xf numFmtId="0" fontId="0" fillId="0" borderId="119" xfId="0" applyBorder="1" applyAlignment="1">
      <alignment horizontal="center"/>
    </xf>
    <xf numFmtId="0" fontId="0" fillId="0" borderId="120" xfId="0" applyBorder="1" applyAlignment="1">
      <alignment horizontal="center"/>
    </xf>
    <xf numFmtId="0" fontId="0" fillId="0" borderId="24" xfId="0" applyBorder="1"/>
    <xf numFmtId="164" fontId="4" fillId="0" borderId="29" xfId="0" applyNumberFormat="1" applyFont="1" applyBorder="1"/>
    <xf numFmtId="164" fontId="4" fillId="0" borderId="9" xfId="0" applyNumberFormat="1" applyFont="1" applyBorder="1"/>
    <xf numFmtId="164" fontId="4" fillId="0" borderId="7" xfId="0" applyNumberFormat="1" applyFont="1" applyBorder="1"/>
    <xf numFmtId="164" fontId="4" fillId="0" borderId="29" xfId="1" applyNumberFormat="1" applyFont="1" applyBorder="1"/>
    <xf numFmtId="164" fontId="4" fillId="0" borderId="9" xfId="1" applyNumberFormat="1" applyFont="1" applyBorder="1"/>
    <xf numFmtId="164" fontId="4" fillId="0" borderId="12" xfId="1" applyNumberFormat="1" applyFont="1" applyBorder="1"/>
    <xf numFmtId="164" fontId="4" fillId="0" borderId="98" xfId="0" applyNumberFormat="1" applyFont="1" applyBorder="1"/>
    <xf numFmtId="164" fontId="4" fillId="0" borderId="107" xfId="0" applyNumberFormat="1" applyFont="1" applyBorder="1"/>
    <xf numFmtId="164" fontId="4" fillId="0" borderId="104" xfId="1" applyNumberFormat="1" applyFont="1" applyBorder="1"/>
    <xf numFmtId="164" fontId="4" fillId="0" borderId="0" xfId="0" applyNumberFormat="1" applyFont="1"/>
    <xf numFmtId="9" fontId="4" fillId="0" borderId="0" xfId="0" applyNumberFormat="1" applyFont="1"/>
    <xf numFmtId="0" fontId="6" fillId="0" borderId="0" xfId="0" applyFont="1" applyAlignment="1">
      <alignment horizontal="center" vertical="center"/>
    </xf>
    <xf numFmtId="0" fontId="4" fillId="0" borderId="121" xfId="0" applyFont="1" applyBorder="1"/>
    <xf numFmtId="0" fontId="4" fillId="2" borderId="14" xfId="0" applyFont="1" applyFill="1" applyBorder="1"/>
    <xf numFmtId="0" fontId="4" fillId="0" borderId="113" xfId="0" applyFont="1" applyBorder="1"/>
    <xf numFmtId="0" fontId="4" fillId="0" borderId="10" xfId="0" applyFont="1" applyBorder="1"/>
    <xf numFmtId="0" fontId="4" fillId="0" borderId="122" xfId="0" applyFont="1" applyBorder="1"/>
    <xf numFmtId="0" fontId="4" fillId="0" borderId="123" xfId="0" applyFont="1" applyBorder="1"/>
    <xf numFmtId="0" fontId="5" fillId="2" borderId="14" xfId="0" applyFont="1" applyFill="1" applyBorder="1"/>
    <xf numFmtId="0" fontId="4" fillId="0" borderId="124" xfId="0" applyFont="1" applyBorder="1"/>
    <xf numFmtId="0" fontId="4" fillId="0" borderId="125" xfId="0" applyFont="1" applyBorder="1"/>
    <xf numFmtId="164" fontId="4" fillId="2" borderId="34" xfId="1" applyNumberFormat="1" applyFont="1" applyFill="1" applyBorder="1"/>
    <xf numFmtId="164" fontId="5" fillId="2" borderId="46" xfId="1" applyNumberFormat="1" applyFont="1" applyFill="1" applyBorder="1"/>
    <xf numFmtId="164" fontId="5" fillId="2" borderId="46" xfId="0" applyNumberFormat="1" applyFont="1" applyFill="1" applyBorder="1"/>
    <xf numFmtId="164" fontId="4" fillId="0" borderId="41" xfId="1" applyNumberFormat="1" applyFont="1" applyBorder="1"/>
    <xf numFmtId="43" fontId="5" fillId="0" borderId="100" xfId="1" applyFont="1" applyBorder="1"/>
    <xf numFmtId="164" fontId="4" fillId="0" borderId="36" xfId="1" applyNumberFormat="1" applyFont="1" applyFill="1" applyBorder="1"/>
    <xf numFmtId="164" fontId="4" fillId="0" borderId="104" xfId="1" applyNumberFormat="1" applyFont="1" applyFill="1" applyBorder="1"/>
    <xf numFmtId="164" fontId="4" fillId="0" borderId="29" xfId="1" applyNumberFormat="1" applyFont="1" applyFill="1" applyBorder="1"/>
    <xf numFmtId="164" fontId="4" fillId="0" borderId="9" xfId="1" applyNumberFormat="1" applyFont="1" applyFill="1" applyBorder="1"/>
    <xf numFmtId="164" fontId="4" fillId="0" borderId="41" xfId="1" applyNumberFormat="1" applyFont="1" applyFill="1" applyBorder="1"/>
    <xf numFmtId="0" fontId="6" fillId="0" borderId="126" xfId="0" applyFont="1" applyBorder="1" applyAlignment="1">
      <alignment horizontal="center" vertical="center"/>
    </xf>
    <xf numFmtId="0" fontId="4" fillId="0" borderId="127" xfId="0" applyFont="1" applyBorder="1"/>
    <xf numFmtId="164" fontId="5" fillId="2" borderId="128" xfId="1" applyNumberFormat="1" applyFont="1" applyFill="1" applyBorder="1"/>
    <xf numFmtId="0" fontId="4" fillId="0" borderId="129" xfId="0" applyFont="1" applyBorder="1"/>
    <xf numFmtId="164" fontId="5" fillId="2" borderId="128" xfId="0" applyNumberFormat="1" applyFont="1" applyFill="1" applyBorder="1"/>
    <xf numFmtId="164" fontId="4" fillId="2" borderId="128" xfId="1" applyNumberFormat="1" applyFont="1" applyFill="1" applyBorder="1"/>
    <xf numFmtId="164" fontId="4" fillId="0" borderId="130" xfId="1" applyNumberFormat="1" applyFont="1" applyBorder="1"/>
    <xf numFmtId="0" fontId="4" fillId="0" borderId="130" xfId="0" applyFont="1" applyBorder="1"/>
    <xf numFmtId="9" fontId="4" fillId="0" borderId="129" xfId="2" applyFont="1" applyBorder="1"/>
    <xf numFmtId="9" fontId="4" fillId="3" borderId="129" xfId="2" applyFont="1" applyFill="1" applyBorder="1"/>
    <xf numFmtId="0" fontId="9" fillId="0" borderId="0" xfId="0" applyFont="1"/>
    <xf numFmtId="0" fontId="6" fillId="0" borderId="29" xfId="0" applyFont="1" applyBorder="1" applyAlignment="1">
      <alignment horizontal="left" indent="2"/>
    </xf>
    <xf numFmtId="0" fontId="4" fillId="2" borderId="34" xfId="0" applyFont="1" applyFill="1" applyBorder="1"/>
    <xf numFmtId="0" fontId="4" fillId="0" borderId="9" xfId="0" applyFont="1" applyBorder="1"/>
    <xf numFmtId="0" fontId="4" fillId="0" borderId="7" xfId="0" applyFont="1" applyBorder="1"/>
    <xf numFmtId="0" fontId="4" fillId="0" borderId="104" xfId="0" applyFont="1" applyBorder="1"/>
    <xf numFmtId="0" fontId="5" fillId="2" borderId="34" xfId="0" applyFont="1" applyFill="1" applyBorder="1"/>
    <xf numFmtId="0" fontId="4" fillId="0" borderId="36" xfId="0" applyFont="1" applyBorder="1"/>
    <xf numFmtId="0" fontId="4" fillId="0" borderId="41" xfId="0" applyFont="1" applyBorder="1"/>
    <xf numFmtId="9" fontId="4" fillId="3" borderId="131" xfId="2" applyFont="1" applyFill="1" applyBorder="1"/>
    <xf numFmtId="164" fontId="4" fillId="0" borderId="132" xfId="0" applyNumberFormat="1" applyFont="1" applyBorder="1"/>
    <xf numFmtId="9" fontId="4" fillId="0" borderId="134" xfId="2" applyFont="1" applyBorder="1"/>
    <xf numFmtId="9" fontId="4" fillId="0" borderId="133" xfId="2" applyFont="1" applyFill="1" applyBorder="1"/>
    <xf numFmtId="164" fontId="5" fillId="3" borderId="34" xfId="0" applyNumberFormat="1" applyFont="1" applyFill="1" applyBorder="1"/>
    <xf numFmtId="164" fontId="5" fillId="3" borderId="34" xfId="1" applyNumberFormat="1" applyFont="1" applyFill="1" applyBorder="1"/>
    <xf numFmtId="9" fontId="4" fillId="0" borderId="133" xfId="2" applyFont="1" applyBorder="1"/>
    <xf numFmtId="9" fontId="4" fillId="0" borderId="104" xfId="2" applyFont="1" applyBorder="1"/>
    <xf numFmtId="0" fontId="0" fillId="0" borderId="135" xfId="0" applyBorder="1" applyAlignment="1">
      <alignment horizontal="center"/>
    </xf>
    <xf numFmtId="0" fontId="0" fillId="0" borderId="136" xfId="0" applyBorder="1" applyAlignment="1">
      <alignment horizontal="center"/>
    </xf>
    <xf numFmtId="0" fontId="0" fillId="0" borderId="137" xfId="0" applyBorder="1" applyAlignment="1">
      <alignment horizontal="center"/>
    </xf>
    <xf numFmtId="0" fontId="2" fillId="0" borderId="142" xfId="0" applyFont="1" applyBorder="1" applyAlignment="1">
      <alignment vertical="center"/>
    </xf>
    <xf numFmtId="0" fontId="2" fillId="0" borderId="143" xfId="0" applyFont="1" applyBorder="1" applyAlignment="1">
      <alignment vertical="center"/>
    </xf>
    <xf numFmtId="0" fontId="0" fillId="2" borderId="46" xfId="0" applyFill="1" applyBorder="1"/>
    <xf numFmtId="0" fontId="0" fillId="0" borderId="98" xfId="0" applyBorder="1"/>
    <xf numFmtId="43" fontId="0" fillId="0" borderId="28" xfId="0" applyNumberFormat="1" applyBorder="1"/>
    <xf numFmtId="43" fontId="0" fillId="0" borderId="98" xfId="0" applyNumberFormat="1" applyBorder="1"/>
    <xf numFmtId="0" fontId="0" fillId="0" borderId="100" xfId="0" applyBorder="1"/>
    <xf numFmtId="0" fontId="0" fillId="2" borderId="109" xfId="0" applyFill="1" applyBorder="1" applyAlignment="1">
      <alignment horizontal="center"/>
    </xf>
    <xf numFmtId="0" fontId="0" fillId="2" borderId="110" xfId="0" applyFill="1" applyBorder="1" applyAlignment="1">
      <alignment horizontal="center"/>
    </xf>
    <xf numFmtId="0" fontId="0" fillId="2" borderId="31" xfId="0" applyFill="1" applyBorder="1" applyAlignment="1">
      <alignment horizontal="center"/>
    </xf>
    <xf numFmtId="0" fontId="0" fillId="2" borderId="76" xfId="0" applyFill="1" applyBorder="1" applyAlignment="1">
      <alignment horizontal="center"/>
    </xf>
    <xf numFmtId="0" fontId="0" fillId="2" borderId="111" xfId="0" applyFill="1" applyBorder="1" applyAlignment="1">
      <alignment horizontal="center"/>
    </xf>
    <xf numFmtId="43" fontId="0" fillId="2" borderId="31" xfId="0" applyNumberFormat="1" applyFill="1" applyBorder="1" applyAlignment="1">
      <alignment horizontal="center"/>
    </xf>
    <xf numFmtId="43" fontId="0" fillId="2" borderId="91" xfId="0" applyNumberFormat="1" applyFill="1" applyBorder="1" applyAlignment="1">
      <alignment horizontal="center"/>
    </xf>
    <xf numFmtId="43" fontId="0" fillId="2" borderId="57" xfId="0" applyNumberFormat="1" applyFill="1" applyBorder="1" applyAlignment="1">
      <alignment horizontal="center"/>
    </xf>
    <xf numFmtId="0" fontId="0" fillId="2" borderId="57" xfId="0" applyFill="1" applyBorder="1" applyAlignment="1">
      <alignment horizontal="center"/>
    </xf>
    <xf numFmtId="0" fontId="0" fillId="2" borderId="69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0" fontId="0" fillId="2" borderId="105" xfId="0" applyFill="1" applyBorder="1" applyAlignment="1">
      <alignment horizontal="center"/>
    </xf>
    <xf numFmtId="0" fontId="0" fillId="2" borderId="59" xfId="0" applyFill="1" applyBorder="1" applyAlignment="1">
      <alignment horizontal="center"/>
    </xf>
    <xf numFmtId="0" fontId="0" fillId="2" borderId="70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61" xfId="0" applyFill="1" applyBorder="1" applyAlignment="1">
      <alignment horizontal="center"/>
    </xf>
    <xf numFmtId="0" fontId="0" fillId="2" borderId="71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9" fontId="4" fillId="4" borderId="133" xfId="2" applyFont="1" applyFill="1" applyBorder="1"/>
    <xf numFmtId="9" fontId="5" fillId="3" borderId="34" xfId="2" applyFont="1" applyFill="1" applyBorder="1"/>
    <xf numFmtId="0" fontId="0" fillId="0" borderId="85" xfId="0" applyBorder="1"/>
    <xf numFmtId="9" fontId="4" fillId="0" borderId="85" xfId="0" applyNumberFormat="1" applyFont="1" applyBorder="1"/>
    <xf numFmtId="9" fontId="4" fillId="4" borderId="85" xfId="0" applyNumberFormat="1" applyFont="1" applyFill="1" applyBorder="1"/>
    <xf numFmtId="164" fontId="4" fillId="0" borderId="85" xfId="0" applyNumberFormat="1" applyFont="1" applyBorder="1"/>
    <xf numFmtId="0" fontId="0" fillId="0" borderId="0" xfId="0" applyAlignment="1">
      <alignment horizontal="left"/>
    </xf>
    <xf numFmtId="164" fontId="5" fillId="3" borderId="128" xfId="1" applyNumberFormat="1" applyFont="1" applyFill="1" applyBorder="1"/>
    <xf numFmtId="164" fontId="4" fillId="0" borderId="129" xfId="0" applyNumberFormat="1" applyFont="1" applyBorder="1"/>
    <xf numFmtId="164" fontId="4" fillId="0" borderId="126" xfId="0" applyNumberFormat="1" applyFont="1" applyBorder="1"/>
    <xf numFmtId="164" fontId="4" fillId="0" borderId="129" xfId="1" applyNumberFormat="1" applyFont="1" applyBorder="1"/>
    <xf numFmtId="164" fontId="4" fillId="0" borderId="134" xfId="1" applyNumberFormat="1" applyFont="1" applyBorder="1"/>
    <xf numFmtId="164" fontId="4" fillId="0" borderId="133" xfId="1" applyNumberFormat="1" applyFont="1" applyBorder="1"/>
    <xf numFmtId="164" fontId="4" fillId="0" borderId="144" xfId="1" applyNumberFormat="1" applyFont="1" applyBorder="1"/>
    <xf numFmtId="164" fontId="4" fillId="0" borderId="131" xfId="1" applyNumberFormat="1" applyFont="1" applyFill="1" applyBorder="1"/>
    <xf numFmtId="164" fontId="4" fillId="0" borderId="134" xfId="1" applyNumberFormat="1" applyFont="1" applyFill="1" applyBorder="1"/>
    <xf numFmtId="164" fontId="4" fillId="0" borderId="129" xfId="1" applyNumberFormat="1" applyFont="1" applyFill="1" applyBorder="1"/>
    <xf numFmtId="164" fontId="4" fillId="0" borderId="126" xfId="1" applyNumberFormat="1" applyFont="1" applyFill="1" applyBorder="1"/>
    <xf numFmtId="164" fontId="4" fillId="0" borderId="126" xfId="1" applyNumberFormat="1" applyFont="1" applyBorder="1"/>
    <xf numFmtId="164" fontId="5" fillId="3" borderId="128" xfId="0" applyNumberFormat="1" applyFont="1" applyFill="1" applyBorder="1"/>
    <xf numFmtId="43" fontId="5" fillId="0" borderId="130" xfId="1" applyFont="1" applyBorder="1"/>
    <xf numFmtId="9" fontId="4" fillId="0" borderId="134" xfId="2" applyFont="1" applyFill="1" applyBorder="1"/>
    <xf numFmtId="9" fontId="4" fillId="0" borderId="0" xfId="2" applyFont="1"/>
    <xf numFmtId="9" fontId="4" fillId="0" borderId="85" xfId="2" applyFont="1" applyBorder="1"/>
    <xf numFmtId="0" fontId="0" fillId="0" borderId="132" xfId="0" applyBorder="1"/>
    <xf numFmtId="0" fontId="0" fillId="0" borderId="107" xfId="0" applyBorder="1"/>
    <xf numFmtId="0" fontId="0" fillId="0" borderId="121" xfId="0" applyBorder="1" applyAlignment="1">
      <alignment horizontal="right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85" xfId="0" applyFont="1" applyBorder="1" applyAlignment="1">
      <alignment horizontal="center" vertical="center"/>
    </xf>
    <xf numFmtId="0" fontId="3" fillId="0" borderId="87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47" xfId="0" applyFont="1" applyBorder="1" applyAlignment="1">
      <alignment horizontal="center"/>
    </xf>
    <xf numFmtId="0" fontId="0" fillId="0" borderId="88" xfId="0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51" xfId="0" applyBorder="1" applyAlignment="1">
      <alignment horizontal="center"/>
    </xf>
    <xf numFmtId="0" fontId="0" fillId="0" borderId="82" xfId="0" applyBorder="1" applyAlignment="1">
      <alignment horizontal="center"/>
    </xf>
    <xf numFmtId="0" fontId="0" fillId="0" borderId="83" xfId="0" applyBorder="1" applyAlignment="1">
      <alignment horizontal="center"/>
    </xf>
    <xf numFmtId="0" fontId="0" fillId="0" borderId="84" xfId="0" applyBorder="1" applyAlignment="1">
      <alignment horizontal="center"/>
    </xf>
    <xf numFmtId="0" fontId="0" fillId="0" borderId="50" xfId="0" applyBorder="1" applyAlignment="1">
      <alignment horizontal="center"/>
    </xf>
    <xf numFmtId="0" fontId="6" fillId="0" borderId="22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2" fillId="0" borderId="138" xfId="0" applyFont="1" applyBorder="1" applyAlignment="1">
      <alignment horizontal="center" vertical="center"/>
    </xf>
    <xf numFmtId="0" fontId="2" fillId="0" borderId="139" xfId="0" applyFont="1" applyBorder="1" applyAlignment="1">
      <alignment horizontal="center" vertical="center"/>
    </xf>
    <xf numFmtId="0" fontId="2" fillId="0" borderId="140" xfId="0" applyFont="1" applyBorder="1" applyAlignment="1">
      <alignment horizontal="center" vertical="center"/>
    </xf>
    <xf numFmtId="0" fontId="2" fillId="0" borderId="141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7620</xdr:colOff>
      <xdr:row>7</xdr:row>
      <xdr:rowOff>38100</xdr:rowOff>
    </xdr:from>
    <xdr:to>
      <xdr:col>14</xdr:col>
      <xdr:colOff>157560</xdr:colOff>
      <xdr:row>7</xdr:row>
      <xdr:rowOff>110100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9157D58D-D9CC-4B19-BDD8-74E960DB3C36}"/>
            </a:ext>
          </a:extLst>
        </xdr:cNvPr>
        <xdr:cNvSpPr/>
      </xdr:nvSpPr>
      <xdr:spPr>
        <a:xfrm>
          <a:off x="2476500" y="1409700"/>
          <a:ext cx="630000" cy="72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7620</xdr:colOff>
      <xdr:row>8</xdr:row>
      <xdr:rowOff>40005</xdr:rowOff>
    </xdr:from>
    <xdr:to>
      <xdr:col>14</xdr:col>
      <xdr:colOff>157560</xdr:colOff>
      <xdr:row>8</xdr:row>
      <xdr:rowOff>112005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E560B85E-2197-458A-A405-D2897C7C5F2E}"/>
            </a:ext>
          </a:extLst>
        </xdr:cNvPr>
        <xdr:cNvSpPr/>
      </xdr:nvSpPr>
      <xdr:spPr>
        <a:xfrm>
          <a:off x="3589020" y="1392555"/>
          <a:ext cx="635715" cy="72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148589</xdr:colOff>
      <xdr:row>12</xdr:row>
      <xdr:rowOff>30480</xdr:rowOff>
    </xdr:from>
    <xdr:to>
      <xdr:col>18</xdr:col>
      <xdr:colOff>4889</xdr:colOff>
      <xdr:row>12</xdr:row>
      <xdr:rowOff>102480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E8DCA7CB-E95C-44D1-BE2D-7187C1694591}"/>
            </a:ext>
          </a:extLst>
        </xdr:cNvPr>
        <xdr:cNvSpPr/>
      </xdr:nvSpPr>
      <xdr:spPr>
        <a:xfrm>
          <a:off x="3672839" y="1754505"/>
          <a:ext cx="504000" cy="72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152400</xdr:colOff>
      <xdr:row>13</xdr:row>
      <xdr:rowOff>30480</xdr:rowOff>
    </xdr:from>
    <xdr:to>
      <xdr:col>18</xdr:col>
      <xdr:colOff>156360</xdr:colOff>
      <xdr:row>13</xdr:row>
      <xdr:rowOff>102480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D34BC9F0-F755-4172-97B5-B04BF22CCBCA}"/>
            </a:ext>
          </a:extLst>
        </xdr:cNvPr>
        <xdr:cNvSpPr/>
      </xdr:nvSpPr>
      <xdr:spPr>
        <a:xfrm>
          <a:off x="3421380" y="2324100"/>
          <a:ext cx="324000" cy="72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7620</xdr:colOff>
      <xdr:row>14</xdr:row>
      <xdr:rowOff>38100</xdr:rowOff>
    </xdr:from>
    <xdr:to>
      <xdr:col>20</xdr:col>
      <xdr:colOff>11580</xdr:colOff>
      <xdr:row>14</xdr:row>
      <xdr:rowOff>110100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36E65325-F841-4763-B4CD-636BC04D7DC1}"/>
            </a:ext>
          </a:extLst>
        </xdr:cNvPr>
        <xdr:cNvSpPr/>
      </xdr:nvSpPr>
      <xdr:spPr>
        <a:xfrm>
          <a:off x="3596640" y="2514600"/>
          <a:ext cx="324000" cy="72000"/>
        </a:xfrm>
        <a:prstGeom prst="rect">
          <a:avLst/>
        </a:prstGeom>
        <a:solidFill>
          <a:schemeClr val="accent5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152400</xdr:colOff>
      <xdr:row>15</xdr:row>
      <xdr:rowOff>30480</xdr:rowOff>
    </xdr:from>
    <xdr:to>
      <xdr:col>22</xdr:col>
      <xdr:colOff>16320</xdr:colOff>
      <xdr:row>15</xdr:row>
      <xdr:rowOff>102480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8D874A3E-85BE-4194-AF05-C8D63B0F288D}"/>
            </a:ext>
          </a:extLst>
        </xdr:cNvPr>
        <xdr:cNvSpPr/>
      </xdr:nvSpPr>
      <xdr:spPr>
        <a:xfrm>
          <a:off x="3741420" y="2689860"/>
          <a:ext cx="504000" cy="72000"/>
        </a:xfrm>
        <a:prstGeom prst="rect">
          <a:avLst/>
        </a:prstGeom>
        <a:solidFill>
          <a:schemeClr val="accent5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152400</xdr:colOff>
      <xdr:row>16</xdr:row>
      <xdr:rowOff>30480</xdr:rowOff>
    </xdr:from>
    <xdr:to>
      <xdr:col>27</xdr:col>
      <xdr:colOff>4260</xdr:colOff>
      <xdr:row>16</xdr:row>
      <xdr:rowOff>102480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89A521EB-EC30-4BD2-8CA3-FAFC439E7FCD}"/>
            </a:ext>
          </a:extLst>
        </xdr:cNvPr>
        <xdr:cNvSpPr/>
      </xdr:nvSpPr>
      <xdr:spPr>
        <a:xfrm>
          <a:off x="4061460" y="2872740"/>
          <a:ext cx="972000" cy="72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25</xdr:col>
      <xdr:colOff>7620</xdr:colOff>
      <xdr:row>17</xdr:row>
      <xdr:rowOff>38100</xdr:rowOff>
    </xdr:from>
    <xdr:to>
      <xdr:col>33</xdr:col>
      <xdr:colOff>23460</xdr:colOff>
      <xdr:row>17</xdr:row>
      <xdr:rowOff>110100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A68261E0-0C08-4270-A345-7C82D25BC76C}"/>
            </a:ext>
          </a:extLst>
        </xdr:cNvPr>
        <xdr:cNvSpPr/>
      </xdr:nvSpPr>
      <xdr:spPr>
        <a:xfrm>
          <a:off x="4716780" y="3063240"/>
          <a:ext cx="1296000" cy="72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31</xdr:col>
      <xdr:colOff>0</xdr:colOff>
      <xdr:row>18</xdr:row>
      <xdr:rowOff>38100</xdr:rowOff>
    </xdr:from>
    <xdr:to>
      <xdr:col>34</xdr:col>
      <xdr:colOff>149940</xdr:colOff>
      <xdr:row>18</xdr:row>
      <xdr:rowOff>110100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6477DC79-F5D7-4577-9C0E-1712517966EF}"/>
            </a:ext>
          </a:extLst>
        </xdr:cNvPr>
        <xdr:cNvSpPr/>
      </xdr:nvSpPr>
      <xdr:spPr>
        <a:xfrm>
          <a:off x="5669280" y="3246120"/>
          <a:ext cx="630000" cy="72000"/>
        </a:xfrm>
        <a:prstGeom prst="rect">
          <a:avLst/>
        </a:prstGeom>
        <a:solidFill>
          <a:schemeClr val="accent5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33</xdr:col>
      <xdr:colOff>12700</xdr:colOff>
      <xdr:row>19</xdr:row>
      <xdr:rowOff>38100</xdr:rowOff>
    </xdr:from>
    <xdr:to>
      <xdr:col>37</xdr:col>
      <xdr:colOff>2620</xdr:colOff>
      <xdr:row>19</xdr:row>
      <xdr:rowOff>110100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6EBF2CA8-0A8A-4853-958C-8947AF675098}"/>
            </a:ext>
          </a:extLst>
        </xdr:cNvPr>
        <xdr:cNvSpPr/>
      </xdr:nvSpPr>
      <xdr:spPr>
        <a:xfrm>
          <a:off x="6121400" y="3187700"/>
          <a:ext cx="650320" cy="72000"/>
        </a:xfrm>
        <a:prstGeom prst="rect">
          <a:avLst/>
        </a:prstGeom>
        <a:solidFill>
          <a:schemeClr val="accent5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33</xdr:col>
      <xdr:colOff>0</xdr:colOff>
      <xdr:row>20</xdr:row>
      <xdr:rowOff>38100</xdr:rowOff>
    </xdr:from>
    <xdr:to>
      <xdr:col>36</xdr:col>
      <xdr:colOff>155020</xdr:colOff>
      <xdr:row>20</xdr:row>
      <xdr:rowOff>110100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8203D284-731B-4F00-A04A-5802F3E634E9}"/>
            </a:ext>
          </a:extLst>
        </xdr:cNvPr>
        <xdr:cNvSpPr/>
      </xdr:nvSpPr>
      <xdr:spPr>
        <a:xfrm>
          <a:off x="6108700" y="3365500"/>
          <a:ext cx="650320" cy="72000"/>
        </a:xfrm>
        <a:prstGeom prst="rect">
          <a:avLst/>
        </a:prstGeom>
        <a:solidFill>
          <a:schemeClr val="accent5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34</xdr:col>
      <xdr:colOff>161924</xdr:colOff>
      <xdr:row>23</xdr:row>
      <xdr:rowOff>38100</xdr:rowOff>
    </xdr:from>
    <xdr:to>
      <xdr:col>45</xdr:col>
      <xdr:colOff>749</xdr:colOff>
      <xdr:row>23</xdr:row>
      <xdr:rowOff>110100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833DE3E4-88DF-4FEB-A7A2-5AFB07CAF2B4}"/>
            </a:ext>
          </a:extLst>
        </xdr:cNvPr>
        <xdr:cNvSpPr/>
      </xdr:nvSpPr>
      <xdr:spPr>
        <a:xfrm>
          <a:off x="6924674" y="3581400"/>
          <a:ext cx="1620000" cy="72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34</xdr:col>
      <xdr:colOff>161924</xdr:colOff>
      <xdr:row>41</xdr:row>
      <xdr:rowOff>47625</xdr:rowOff>
    </xdr:from>
    <xdr:to>
      <xdr:col>51</xdr:col>
      <xdr:colOff>1199</xdr:colOff>
      <xdr:row>41</xdr:row>
      <xdr:rowOff>119625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39589310-E07E-4E6F-81F5-A7CC01895ECC}"/>
            </a:ext>
          </a:extLst>
        </xdr:cNvPr>
        <xdr:cNvSpPr/>
      </xdr:nvSpPr>
      <xdr:spPr>
        <a:xfrm>
          <a:off x="6924674" y="6496050"/>
          <a:ext cx="2592000" cy="72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34</xdr:col>
      <xdr:colOff>161924</xdr:colOff>
      <xdr:row>48</xdr:row>
      <xdr:rowOff>38100</xdr:rowOff>
    </xdr:from>
    <xdr:to>
      <xdr:col>51</xdr:col>
      <xdr:colOff>1199</xdr:colOff>
      <xdr:row>48</xdr:row>
      <xdr:rowOff>110100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8D703E5A-75D1-46C5-BE3D-8D6B80E8BE21}"/>
            </a:ext>
          </a:extLst>
        </xdr:cNvPr>
        <xdr:cNvSpPr/>
      </xdr:nvSpPr>
      <xdr:spPr>
        <a:xfrm>
          <a:off x="6924674" y="7400925"/>
          <a:ext cx="2592000" cy="72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43</xdr:col>
      <xdr:colOff>142875</xdr:colOff>
      <xdr:row>26</xdr:row>
      <xdr:rowOff>28575</xdr:rowOff>
    </xdr:from>
    <xdr:to>
      <xdr:col>47</xdr:col>
      <xdr:colOff>6795</xdr:colOff>
      <xdr:row>26</xdr:row>
      <xdr:rowOff>100575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B1B60855-931F-4018-BFBE-AF8075385C91}"/>
            </a:ext>
          </a:extLst>
        </xdr:cNvPr>
        <xdr:cNvSpPr/>
      </xdr:nvSpPr>
      <xdr:spPr>
        <a:xfrm>
          <a:off x="8362950" y="3752850"/>
          <a:ext cx="511620" cy="72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48</xdr:col>
      <xdr:colOff>152400</xdr:colOff>
      <xdr:row>27</xdr:row>
      <xdr:rowOff>30480</xdr:rowOff>
    </xdr:from>
    <xdr:to>
      <xdr:col>54</xdr:col>
      <xdr:colOff>152850</xdr:colOff>
      <xdr:row>27</xdr:row>
      <xdr:rowOff>102480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E500E20D-B267-4678-857B-3B592D52DA18}"/>
            </a:ext>
          </a:extLst>
        </xdr:cNvPr>
        <xdr:cNvSpPr/>
      </xdr:nvSpPr>
      <xdr:spPr>
        <a:xfrm>
          <a:off x="9182100" y="3935730"/>
          <a:ext cx="972000" cy="72000"/>
        </a:xfrm>
        <a:prstGeom prst="rect">
          <a:avLst/>
        </a:prstGeom>
        <a:solidFill>
          <a:schemeClr val="accent5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53</xdr:col>
      <xdr:colOff>0</xdr:colOff>
      <xdr:row>35</xdr:row>
      <xdr:rowOff>38100</xdr:rowOff>
    </xdr:from>
    <xdr:to>
      <xdr:col>59</xdr:col>
      <xdr:colOff>450</xdr:colOff>
      <xdr:row>35</xdr:row>
      <xdr:rowOff>110100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5D1F82B3-E57B-46C7-A984-CBD7B7D907EE}"/>
            </a:ext>
          </a:extLst>
        </xdr:cNvPr>
        <xdr:cNvSpPr/>
      </xdr:nvSpPr>
      <xdr:spPr>
        <a:xfrm>
          <a:off x="9382125" y="5772150"/>
          <a:ext cx="972000" cy="72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56</xdr:col>
      <xdr:colOff>0</xdr:colOff>
      <xdr:row>46</xdr:row>
      <xdr:rowOff>28575</xdr:rowOff>
    </xdr:from>
    <xdr:to>
      <xdr:col>58</xdr:col>
      <xdr:colOff>3960</xdr:colOff>
      <xdr:row>46</xdr:row>
      <xdr:rowOff>100575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805C6FA3-319D-4E0F-95DD-E589B31B6A99}"/>
            </a:ext>
          </a:extLst>
        </xdr:cNvPr>
        <xdr:cNvSpPr/>
      </xdr:nvSpPr>
      <xdr:spPr>
        <a:xfrm>
          <a:off x="10325100" y="7019925"/>
          <a:ext cx="327810" cy="72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54</xdr:col>
      <xdr:colOff>0</xdr:colOff>
      <xdr:row>45</xdr:row>
      <xdr:rowOff>28575</xdr:rowOff>
    </xdr:from>
    <xdr:to>
      <xdr:col>56</xdr:col>
      <xdr:colOff>3960</xdr:colOff>
      <xdr:row>45</xdr:row>
      <xdr:rowOff>100575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E20ED2B5-4631-463E-9CC1-1197DBB2DD01}"/>
            </a:ext>
          </a:extLst>
        </xdr:cNvPr>
        <xdr:cNvSpPr/>
      </xdr:nvSpPr>
      <xdr:spPr>
        <a:xfrm>
          <a:off x="10001250" y="6838950"/>
          <a:ext cx="327810" cy="72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51</xdr:col>
      <xdr:colOff>9525</xdr:colOff>
      <xdr:row>44</xdr:row>
      <xdr:rowOff>28575</xdr:rowOff>
    </xdr:from>
    <xdr:to>
      <xdr:col>53</xdr:col>
      <xdr:colOff>159390</xdr:colOff>
      <xdr:row>44</xdr:row>
      <xdr:rowOff>100575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EDF9596B-4CD1-40D4-A52E-7F5B00F9D8D7}"/>
            </a:ext>
          </a:extLst>
        </xdr:cNvPr>
        <xdr:cNvSpPr/>
      </xdr:nvSpPr>
      <xdr:spPr>
        <a:xfrm>
          <a:off x="9525000" y="6657975"/>
          <a:ext cx="473715" cy="72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55</xdr:col>
      <xdr:colOff>0</xdr:colOff>
      <xdr:row>50</xdr:row>
      <xdr:rowOff>0</xdr:rowOff>
    </xdr:from>
    <xdr:to>
      <xdr:col>57</xdr:col>
      <xdr:colOff>3960</xdr:colOff>
      <xdr:row>50</xdr:row>
      <xdr:rowOff>72000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BBEDA04F-7043-44D5-8FF4-245657E91EC8}"/>
            </a:ext>
          </a:extLst>
        </xdr:cNvPr>
        <xdr:cNvSpPr/>
      </xdr:nvSpPr>
      <xdr:spPr>
        <a:xfrm>
          <a:off x="10163175" y="7724775"/>
          <a:ext cx="327810" cy="72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53</xdr:col>
      <xdr:colOff>0</xdr:colOff>
      <xdr:row>49</xdr:row>
      <xdr:rowOff>38100</xdr:rowOff>
    </xdr:from>
    <xdr:to>
      <xdr:col>55</xdr:col>
      <xdr:colOff>3960</xdr:colOff>
      <xdr:row>49</xdr:row>
      <xdr:rowOff>110100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CF378BD2-9C9C-49D7-8DE2-A71C851D9A62}"/>
            </a:ext>
          </a:extLst>
        </xdr:cNvPr>
        <xdr:cNvSpPr/>
      </xdr:nvSpPr>
      <xdr:spPr>
        <a:xfrm>
          <a:off x="9839325" y="7581900"/>
          <a:ext cx="327810" cy="72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49</xdr:col>
      <xdr:colOff>0</xdr:colOff>
      <xdr:row>38</xdr:row>
      <xdr:rowOff>38100</xdr:rowOff>
    </xdr:from>
    <xdr:to>
      <xdr:col>57</xdr:col>
      <xdr:colOff>600</xdr:colOff>
      <xdr:row>38</xdr:row>
      <xdr:rowOff>110100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C9ABF4D8-E0DE-46AD-9496-0747E053A583}"/>
            </a:ext>
          </a:extLst>
        </xdr:cNvPr>
        <xdr:cNvSpPr/>
      </xdr:nvSpPr>
      <xdr:spPr>
        <a:xfrm>
          <a:off x="9191625" y="5934075"/>
          <a:ext cx="1296000" cy="72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49</xdr:col>
      <xdr:colOff>0</xdr:colOff>
      <xdr:row>39</xdr:row>
      <xdr:rowOff>38100</xdr:rowOff>
    </xdr:from>
    <xdr:to>
      <xdr:col>57</xdr:col>
      <xdr:colOff>600</xdr:colOff>
      <xdr:row>39</xdr:row>
      <xdr:rowOff>110100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0DF78C27-568D-4035-AB34-678386529964}"/>
            </a:ext>
          </a:extLst>
        </xdr:cNvPr>
        <xdr:cNvSpPr/>
      </xdr:nvSpPr>
      <xdr:spPr>
        <a:xfrm>
          <a:off x="9191625" y="6115050"/>
          <a:ext cx="1296000" cy="72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37</xdr:col>
      <xdr:colOff>9525</xdr:colOff>
      <xdr:row>36</xdr:row>
      <xdr:rowOff>28575</xdr:rowOff>
    </xdr:from>
    <xdr:to>
      <xdr:col>40</xdr:col>
      <xdr:colOff>159465</xdr:colOff>
      <xdr:row>36</xdr:row>
      <xdr:rowOff>100575</xdr:rowOff>
    </xdr:to>
    <xdr:sp macro="" textlink="">
      <xdr:nvSpPr>
        <xdr:cNvPr id="29" name="Rectangle 28">
          <a:extLst>
            <a:ext uri="{FF2B5EF4-FFF2-40B4-BE49-F238E27FC236}">
              <a16:creationId xmlns:a16="http://schemas.microsoft.com/office/drawing/2014/main" id="{180ABDBC-D26B-47C9-A910-6EC264273ACA}"/>
            </a:ext>
          </a:extLst>
        </xdr:cNvPr>
        <xdr:cNvSpPr/>
      </xdr:nvSpPr>
      <xdr:spPr>
        <a:xfrm>
          <a:off x="7258050" y="5562600"/>
          <a:ext cx="635715" cy="72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44</xdr:col>
      <xdr:colOff>9524</xdr:colOff>
      <xdr:row>32</xdr:row>
      <xdr:rowOff>38100</xdr:rowOff>
    </xdr:from>
    <xdr:to>
      <xdr:col>50</xdr:col>
      <xdr:colOff>9974</xdr:colOff>
      <xdr:row>32</xdr:row>
      <xdr:rowOff>110100</xdr:rowOff>
    </xdr:to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id="{D18F71F6-D8AA-4802-B589-645D6DEFAD96}"/>
            </a:ext>
          </a:extLst>
        </xdr:cNvPr>
        <xdr:cNvSpPr/>
      </xdr:nvSpPr>
      <xdr:spPr>
        <a:xfrm>
          <a:off x="8391524" y="4848225"/>
          <a:ext cx="972000" cy="72000"/>
        </a:xfrm>
        <a:prstGeom prst="rect">
          <a:avLst/>
        </a:prstGeom>
        <a:solidFill>
          <a:schemeClr val="accent5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64</xdr:col>
      <xdr:colOff>0</xdr:colOff>
      <xdr:row>32</xdr:row>
      <xdr:rowOff>0</xdr:rowOff>
    </xdr:from>
    <xdr:to>
      <xdr:col>65</xdr:col>
      <xdr:colOff>26115</xdr:colOff>
      <xdr:row>32</xdr:row>
      <xdr:rowOff>72000</xdr:rowOff>
    </xdr:to>
    <xdr:sp macro="" textlink="">
      <xdr:nvSpPr>
        <xdr:cNvPr id="42" name="Rectangle 41">
          <a:extLst>
            <a:ext uri="{FF2B5EF4-FFF2-40B4-BE49-F238E27FC236}">
              <a16:creationId xmlns:a16="http://schemas.microsoft.com/office/drawing/2014/main" id="{3C55FFFE-1FF0-4F5F-B2EB-B20106862A31}"/>
            </a:ext>
          </a:extLst>
        </xdr:cNvPr>
        <xdr:cNvSpPr/>
      </xdr:nvSpPr>
      <xdr:spPr>
        <a:xfrm>
          <a:off x="13201650" y="4810125"/>
          <a:ext cx="635715" cy="72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36</xdr:col>
      <xdr:colOff>97870</xdr:colOff>
      <xdr:row>19</xdr:row>
      <xdr:rowOff>74100</xdr:rowOff>
    </xdr:from>
    <xdr:to>
      <xdr:col>37</xdr:col>
      <xdr:colOff>47625</xdr:colOff>
      <xdr:row>36</xdr:row>
      <xdr:rowOff>15240</xdr:rowOff>
    </xdr:to>
    <xdr:cxnSp macro="">
      <xdr:nvCxnSpPr>
        <xdr:cNvPr id="44" name="Connector: Elbow 43">
          <a:extLst>
            <a:ext uri="{FF2B5EF4-FFF2-40B4-BE49-F238E27FC236}">
              <a16:creationId xmlns:a16="http://schemas.microsoft.com/office/drawing/2014/main" id="{EB47B9D8-BCC3-4848-9438-25A4126BBDEC}"/>
            </a:ext>
          </a:extLst>
        </xdr:cNvPr>
        <xdr:cNvCxnSpPr/>
      </xdr:nvCxnSpPr>
      <xdr:spPr>
        <a:xfrm>
          <a:off x="8794195" y="3445950"/>
          <a:ext cx="111680" cy="2484315"/>
        </a:xfrm>
        <a:prstGeom prst="bentConnector2">
          <a:avLst/>
        </a:prstGeom>
        <a:ln w="19050">
          <a:solidFill>
            <a:srgbClr val="FF0000"/>
          </a:solidFill>
          <a:prstDash val="dash"/>
          <a:headEnd type="none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152400</xdr:colOff>
      <xdr:row>30</xdr:row>
      <xdr:rowOff>38100</xdr:rowOff>
    </xdr:from>
    <xdr:to>
      <xdr:col>48</xdr:col>
      <xdr:colOff>2355</xdr:colOff>
      <xdr:row>30</xdr:row>
      <xdr:rowOff>110100</xdr:rowOff>
    </xdr:to>
    <xdr:sp macro="" textlink="">
      <xdr:nvSpPr>
        <xdr:cNvPr id="51" name="Rectangle 50">
          <a:extLst>
            <a:ext uri="{FF2B5EF4-FFF2-40B4-BE49-F238E27FC236}">
              <a16:creationId xmlns:a16="http://schemas.microsoft.com/office/drawing/2014/main" id="{21BF7471-B7F3-4E34-898A-D762D25B630F}"/>
            </a:ext>
          </a:extLst>
        </xdr:cNvPr>
        <xdr:cNvSpPr/>
      </xdr:nvSpPr>
      <xdr:spPr>
        <a:xfrm>
          <a:off x="7591425" y="4867275"/>
          <a:ext cx="983430" cy="72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51</xdr:col>
      <xdr:colOff>0</xdr:colOff>
      <xdr:row>34</xdr:row>
      <xdr:rowOff>38100</xdr:rowOff>
    </xdr:from>
    <xdr:to>
      <xdr:col>55</xdr:col>
      <xdr:colOff>300</xdr:colOff>
      <xdr:row>34</xdr:row>
      <xdr:rowOff>110100</xdr:rowOff>
    </xdr:to>
    <xdr:sp macro="" textlink="">
      <xdr:nvSpPr>
        <xdr:cNvPr id="52" name="Rectangle 51">
          <a:extLst>
            <a:ext uri="{FF2B5EF4-FFF2-40B4-BE49-F238E27FC236}">
              <a16:creationId xmlns:a16="http://schemas.microsoft.com/office/drawing/2014/main" id="{39792B94-6323-4411-AF56-2494038DF99E}"/>
            </a:ext>
          </a:extLst>
        </xdr:cNvPr>
        <xdr:cNvSpPr/>
      </xdr:nvSpPr>
      <xdr:spPr>
        <a:xfrm>
          <a:off x="9515475" y="5210175"/>
          <a:ext cx="648000" cy="72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54</xdr:col>
      <xdr:colOff>0</xdr:colOff>
      <xdr:row>33</xdr:row>
      <xdr:rowOff>38100</xdr:rowOff>
    </xdr:from>
    <xdr:to>
      <xdr:col>56</xdr:col>
      <xdr:colOff>3960</xdr:colOff>
      <xdr:row>33</xdr:row>
      <xdr:rowOff>110100</xdr:rowOff>
    </xdr:to>
    <xdr:sp macro="" textlink="">
      <xdr:nvSpPr>
        <xdr:cNvPr id="54" name="Rectangle 53">
          <a:extLst>
            <a:ext uri="{FF2B5EF4-FFF2-40B4-BE49-F238E27FC236}">
              <a16:creationId xmlns:a16="http://schemas.microsoft.com/office/drawing/2014/main" id="{76412D37-6E6B-4216-B532-437DE5F4990B}"/>
            </a:ext>
          </a:extLst>
        </xdr:cNvPr>
        <xdr:cNvSpPr/>
      </xdr:nvSpPr>
      <xdr:spPr>
        <a:xfrm>
          <a:off x="10001250" y="5029200"/>
          <a:ext cx="327810" cy="72000"/>
        </a:xfrm>
        <a:prstGeom prst="rect">
          <a:avLst/>
        </a:prstGeom>
        <a:solidFill>
          <a:schemeClr val="accent5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46</xdr:col>
      <xdr:colOff>0</xdr:colOff>
      <xdr:row>28</xdr:row>
      <xdr:rowOff>47625</xdr:rowOff>
    </xdr:from>
    <xdr:to>
      <xdr:col>52</xdr:col>
      <xdr:colOff>450</xdr:colOff>
      <xdr:row>28</xdr:row>
      <xdr:rowOff>119625</xdr:rowOff>
    </xdr:to>
    <xdr:sp macro="" textlink="">
      <xdr:nvSpPr>
        <xdr:cNvPr id="55" name="Rectangle 54">
          <a:extLst>
            <a:ext uri="{FF2B5EF4-FFF2-40B4-BE49-F238E27FC236}">
              <a16:creationId xmlns:a16="http://schemas.microsoft.com/office/drawing/2014/main" id="{8A276E56-4FEE-4773-A449-B276CEBFFF05}"/>
            </a:ext>
          </a:extLst>
        </xdr:cNvPr>
        <xdr:cNvSpPr/>
      </xdr:nvSpPr>
      <xdr:spPr>
        <a:xfrm>
          <a:off x="8705850" y="4133850"/>
          <a:ext cx="972000" cy="72000"/>
        </a:xfrm>
        <a:prstGeom prst="rect">
          <a:avLst/>
        </a:prstGeom>
        <a:solidFill>
          <a:schemeClr val="accent5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44</xdr:col>
      <xdr:colOff>9525</xdr:colOff>
      <xdr:row>29</xdr:row>
      <xdr:rowOff>47625</xdr:rowOff>
    </xdr:from>
    <xdr:to>
      <xdr:col>50</xdr:col>
      <xdr:colOff>9975</xdr:colOff>
      <xdr:row>29</xdr:row>
      <xdr:rowOff>119625</xdr:rowOff>
    </xdr:to>
    <xdr:sp macro="" textlink="">
      <xdr:nvSpPr>
        <xdr:cNvPr id="57" name="Rectangle 56">
          <a:extLst>
            <a:ext uri="{FF2B5EF4-FFF2-40B4-BE49-F238E27FC236}">
              <a16:creationId xmlns:a16="http://schemas.microsoft.com/office/drawing/2014/main" id="{ADC96101-9942-43BB-B2D5-9F5DBCC37D3B}"/>
            </a:ext>
          </a:extLst>
        </xdr:cNvPr>
        <xdr:cNvSpPr/>
      </xdr:nvSpPr>
      <xdr:spPr>
        <a:xfrm>
          <a:off x="7934325" y="4695825"/>
          <a:ext cx="972000" cy="72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161924</xdr:colOff>
      <xdr:row>9</xdr:row>
      <xdr:rowOff>38100</xdr:rowOff>
    </xdr:from>
    <xdr:to>
      <xdr:col>59</xdr:col>
      <xdr:colOff>3299</xdr:colOff>
      <xdr:row>9</xdr:row>
      <xdr:rowOff>110100</xdr:rowOff>
    </xdr:to>
    <xdr:sp macro="" textlink="">
      <xdr:nvSpPr>
        <xdr:cNvPr id="35" name="Rectangle 34">
          <a:extLst>
            <a:ext uri="{FF2B5EF4-FFF2-40B4-BE49-F238E27FC236}">
              <a16:creationId xmlns:a16="http://schemas.microsoft.com/office/drawing/2014/main" id="{780938D5-2111-402A-BA1C-74ACE0C25147}"/>
            </a:ext>
          </a:extLst>
        </xdr:cNvPr>
        <xdr:cNvSpPr/>
      </xdr:nvSpPr>
      <xdr:spPr>
        <a:xfrm>
          <a:off x="4229099" y="1571625"/>
          <a:ext cx="7128000" cy="72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19</xdr:col>
      <xdr:colOff>0</xdr:colOff>
      <xdr:row>10</xdr:row>
      <xdr:rowOff>38100</xdr:rowOff>
    </xdr:from>
    <xdr:to>
      <xdr:col>45</xdr:col>
      <xdr:colOff>1950</xdr:colOff>
      <xdr:row>10</xdr:row>
      <xdr:rowOff>110100</xdr:rowOff>
    </xdr:to>
    <xdr:sp macro="" textlink="">
      <xdr:nvSpPr>
        <xdr:cNvPr id="36" name="Rectangle 35">
          <a:extLst>
            <a:ext uri="{FF2B5EF4-FFF2-40B4-BE49-F238E27FC236}">
              <a16:creationId xmlns:a16="http://schemas.microsoft.com/office/drawing/2014/main" id="{865C5EF0-2429-4C47-8BFA-6D954AE62993}"/>
            </a:ext>
          </a:extLst>
        </xdr:cNvPr>
        <xdr:cNvSpPr/>
      </xdr:nvSpPr>
      <xdr:spPr>
        <a:xfrm>
          <a:off x="5105400" y="1752600"/>
          <a:ext cx="4212000" cy="72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44</xdr:col>
      <xdr:colOff>9525</xdr:colOff>
      <xdr:row>23</xdr:row>
      <xdr:rowOff>74100</xdr:rowOff>
    </xdr:from>
    <xdr:to>
      <xdr:col>45</xdr:col>
      <xdr:colOff>749</xdr:colOff>
      <xdr:row>29</xdr:row>
      <xdr:rowOff>83625</xdr:rowOff>
    </xdr:to>
    <xdr:cxnSp macro="">
      <xdr:nvCxnSpPr>
        <xdr:cNvPr id="27" name="Connector: Elbow 26">
          <a:extLst>
            <a:ext uri="{FF2B5EF4-FFF2-40B4-BE49-F238E27FC236}">
              <a16:creationId xmlns:a16="http://schemas.microsoft.com/office/drawing/2014/main" id="{1D7C325F-26C5-4D28-B1CC-082558BA2D76}"/>
            </a:ext>
          </a:extLst>
        </xdr:cNvPr>
        <xdr:cNvCxnSpPr>
          <a:stCxn id="13" idx="3"/>
          <a:endCxn id="57" idx="1"/>
        </xdr:cNvCxnSpPr>
      </xdr:nvCxnSpPr>
      <xdr:spPr>
        <a:xfrm flipH="1">
          <a:off x="7934325" y="3998400"/>
          <a:ext cx="153149" cy="733425"/>
        </a:xfrm>
        <a:prstGeom prst="bentConnector5">
          <a:avLst>
            <a:gd name="adj1" fmla="val -55116"/>
            <a:gd name="adj2" fmla="val 50000"/>
            <a:gd name="adj3" fmla="val 221658"/>
          </a:avLst>
        </a:prstGeom>
        <a:ln w="15875">
          <a:solidFill>
            <a:srgbClr val="FF000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159465</xdr:colOff>
      <xdr:row>30</xdr:row>
      <xdr:rowOff>74100</xdr:rowOff>
    </xdr:from>
    <xdr:to>
      <xdr:col>41</xdr:col>
      <xdr:colOff>152400</xdr:colOff>
      <xdr:row>36</xdr:row>
      <xdr:rowOff>64575</xdr:rowOff>
    </xdr:to>
    <xdr:cxnSp macro="">
      <xdr:nvCxnSpPr>
        <xdr:cNvPr id="31" name="Connector: Elbow 30">
          <a:extLst>
            <a:ext uri="{FF2B5EF4-FFF2-40B4-BE49-F238E27FC236}">
              <a16:creationId xmlns:a16="http://schemas.microsoft.com/office/drawing/2014/main" id="{0221B155-690D-4898-9505-346174C0B647}"/>
            </a:ext>
          </a:extLst>
        </xdr:cNvPr>
        <xdr:cNvCxnSpPr>
          <a:stCxn id="29" idx="3"/>
          <a:endCxn id="51" idx="1"/>
        </xdr:cNvCxnSpPr>
      </xdr:nvCxnSpPr>
      <xdr:spPr>
        <a:xfrm flipV="1">
          <a:off x="7436565" y="4903275"/>
          <a:ext cx="154860" cy="1076325"/>
        </a:xfrm>
        <a:prstGeom prst="bentConnector3">
          <a:avLst>
            <a:gd name="adj1" fmla="val -29959"/>
          </a:avLst>
        </a:prstGeom>
        <a:ln w="15875">
          <a:solidFill>
            <a:srgbClr val="FF000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374</xdr:colOff>
      <xdr:row>23</xdr:row>
      <xdr:rowOff>110099</xdr:rowOff>
    </xdr:from>
    <xdr:to>
      <xdr:col>41</xdr:col>
      <xdr:colOff>152400</xdr:colOff>
      <xdr:row>30</xdr:row>
      <xdr:rowOff>74099</xdr:rowOff>
    </xdr:to>
    <xdr:cxnSp macro="">
      <xdr:nvCxnSpPr>
        <xdr:cNvPr id="34" name="Connector: Elbow 33">
          <a:extLst>
            <a:ext uri="{FF2B5EF4-FFF2-40B4-BE49-F238E27FC236}">
              <a16:creationId xmlns:a16="http://schemas.microsoft.com/office/drawing/2014/main" id="{431A59BE-63EC-49FB-A808-1E6E57D989C8}"/>
            </a:ext>
          </a:extLst>
        </xdr:cNvPr>
        <xdr:cNvCxnSpPr>
          <a:stCxn id="13" idx="2"/>
          <a:endCxn id="51" idx="1"/>
        </xdr:cNvCxnSpPr>
      </xdr:nvCxnSpPr>
      <xdr:spPr>
        <a:xfrm rot="16200000" flipH="1">
          <a:off x="7000012" y="4311861"/>
          <a:ext cx="868875" cy="313951"/>
        </a:xfrm>
        <a:prstGeom prst="bentConnector2">
          <a:avLst/>
        </a:prstGeom>
        <a:ln w="15875">
          <a:solidFill>
            <a:srgbClr val="FF0000"/>
          </a:solidFill>
          <a:prstDash val="dash"/>
          <a:headEnd type="none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9525</xdr:colOff>
      <xdr:row>29</xdr:row>
      <xdr:rowOff>83625</xdr:rowOff>
    </xdr:from>
    <xdr:to>
      <xdr:col>48</xdr:col>
      <xdr:colOff>2355</xdr:colOff>
      <xdr:row>30</xdr:row>
      <xdr:rowOff>74100</xdr:rowOff>
    </xdr:to>
    <xdr:cxnSp macro="">
      <xdr:nvCxnSpPr>
        <xdr:cNvPr id="38" name="Connector: Elbow 37">
          <a:extLst>
            <a:ext uri="{FF2B5EF4-FFF2-40B4-BE49-F238E27FC236}">
              <a16:creationId xmlns:a16="http://schemas.microsoft.com/office/drawing/2014/main" id="{8513C1F6-36CE-4F34-AAB7-C30127FB91A0}"/>
            </a:ext>
          </a:extLst>
        </xdr:cNvPr>
        <xdr:cNvCxnSpPr>
          <a:stCxn id="51" idx="3"/>
          <a:endCxn id="57" idx="1"/>
        </xdr:cNvCxnSpPr>
      </xdr:nvCxnSpPr>
      <xdr:spPr>
        <a:xfrm flipH="1" flipV="1">
          <a:off x="7851198" y="4731825"/>
          <a:ext cx="630139" cy="170584"/>
        </a:xfrm>
        <a:prstGeom prst="bentConnector5">
          <a:avLst>
            <a:gd name="adj1" fmla="val -17589"/>
            <a:gd name="adj2" fmla="val 50000"/>
            <a:gd name="adj3" fmla="val 128583"/>
          </a:avLst>
        </a:prstGeom>
        <a:ln w="15875">
          <a:solidFill>
            <a:srgbClr val="FF000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149940</xdr:colOff>
      <xdr:row>18</xdr:row>
      <xdr:rowOff>74100</xdr:rowOff>
    </xdr:from>
    <xdr:to>
      <xdr:col>34</xdr:col>
      <xdr:colOff>161924</xdr:colOff>
      <xdr:row>23</xdr:row>
      <xdr:rowOff>74100</xdr:rowOff>
    </xdr:to>
    <xdr:cxnSp macro="">
      <xdr:nvCxnSpPr>
        <xdr:cNvPr id="48" name="Connector: Elbow 47">
          <a:extLst>
            <a:ext uri="{FF2B5EF4-FFF2-40B4-BE49-F238E27FC236}">
              <a16:creationId xmlns:a16="http://schemas.microsoft.com/office/drawing/2014/main" id="{4B0AD696-CE6F-44AC-9C93-3C14242A988D}"/>
            </a:ext>
          </a:extLst>
        </xdr:cNvPr>
        <xdr:cNvCxnSpPr>
          <a:stCxn id="10" idx="3"/>
          <a:endCxn id="13" idx="1"/>
        </xdr:cNvCxnSpPr>
      </xdr:nvCxnSpPr>
      <xdr:spPr>
        <a:xfrm>
          <a:off x="5855415" y="3264975"/>
          <a:ext cx="11984" cy="733425"/>
        </a:xfrm>
        <a:prstGeom prst="bentConnector3">
          <a:avLst>
            <a:gd name="adj1" fmla="val -744810"/>
          </a:avLst>
        </a:prstGeom>
        <a:ln w="15875">
          <a:solidFill>
            <a:srgbClr val="FF000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9525</xdr:colOff>
      <xdr:row>24</xdr:row>
      <xdr:rowOff>28575</xdr:rowOff>
    </xdr:from>
    <xdr:to>
      <xdr:col>41</xdr:col>
      <xdr:colOff>9975</xdr:colOff>
      <xdr:row>24</xdr:row>
      <xdr:rowOff>100575</xdr:rowOff>
    </xdr:to>
    <xdr:sp macro="" textlink="">
      <xdr:nvSpPr>
        <xdr:cNvPr id="45" name="Rectangle 44">
          <a:extLst>
            <a:ext uri="{FF2B5EF4-FFF2-40B4-BE49-F238E27FC236}">
              <a16:creationId xmlns:a16="http://schemas.microsoft.com/office/drawing/2014/main" id="{80E8016B-0A6E-4BE9-8C29-608B8339D502}"/>
            </a:ext>
          </a:extLst>
        </xdr:cNvPr>
        <xdr:cNvSpPr/>
      </xdr:nvSpPr>
      <xdr:spPr>
        <a:xfrm>
          <a:off x="9058275" y="4133850"/>
          <a:ext cx="972000" cy="720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39</xdr:col>
      <xdr:colOff>0</xdr:colOff>
      <xdr:row>25</xdr:row>
      <xdr:rowOff>47625</xdr:rowOff>
    </xdr:from>
    <xdr:to>
      <xdr:col>45</xdr:col>
      <xdr:colOff>450</xdr:colOff>
      <xdr:row>25</xdr:row>
      <xdr:rowOff>119625</xdr:rowOff>
    </xdr:to>
    <xdr:sp macro="" textlink="">
      <xdr:nvSpPr>
        <xdr:cNvPr id="47" name="Rectangle 46">
          <a:extLst>
            <a:ext uri="{FF2B5EF4-FFF2-40B4-BE49-F238E27FC236}">
              <a16:creationId xmlns:a16="http://schemas.microsoft.com/office/drawing/2014/main" id="{B11E7B33-A8A3-4FEF-8116-A4DD676B97C9}"/>
            </a:ext>
          </a:extLst>
        </xdr:cNvPr>
        <xdr:cNvSpPr/>
      </xdr:nvSpPr>
      <xdr:spPr>
        <a:xfrm>
          <a:off x="9696450" y="4333875"/>
          <a:ext cx="972000" cy="720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7620</xdr:colOff>
      <xdr:row>7</xdr:row>
      <xdr:rowOff>47625</xdr:rowOff>
    </xdr:from>
    <xdr:to>
      <xdr:col>16</xdr:col>
      <xdr:colOff>945</xdr:colOff>
      <xdr:row>7</xdr:row>
      <xdr:rowOff>119625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474914AE-5B02-4B3C-B3F4-FD8CEFC60CD6}"/>
            </a:ext>
          </a:extLst>
        </xdr:cNvPr>
        <xdr:cNvSpPr/>
      </xdr:nvSpPr>
      <xdr:spPr>
        <a:xfrm>
          <a:off x="5255895" y="1238250"/>
          <a:ext cx="641025" cy="72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35</xdr:col>
      <xdr:colOff>161924</xdr:colOff>
      <xdr:row>23</xdr:row>
      <xdr:rowOff>38100</xdr:rowOff>
    </xdr:from>
    <xdr:to>
      <xdr:col>46</xdr:col>
      <xdr:colOff>749</xdr:colOff>
      <xdr:row>23</xdr:row>
      <xdr:rowOff>110100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A731650-0DCB-4DB0-B3F6-4A35C30F6B9C}"/>
            </a:ext>
          </a:extLst>
        </xdr:cNvPr>
        <xdr:cNvSpPr/>
      </xdr:nvSpPr>
      <xdr:spPr>
        <a:xfrm>
          <a:off x="9077324" y="4183380"/>
          <a:ext cx="1599045" cy="72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35</xdr:col>
      <xdr:colOff>161924</xdr:colOff>
      <xdr:row>44</xdr:row>
      <xdr:rowOff>47625</xdr:rowOff>
    </xdr:from>
    <xdr:to>
      <xdr:col>52</xdr:col>
      <xdr:colOff>1199</xdr:colOff>
      <xdr:row>44</xdr:row>
      <xdr:rowOff>119625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41B3C773-B472-4FF3-AED1-A144587DB5DB}"/>
            </a:ext>
          </a:extLst>
        </xdr:cNvPr>
        <xdr:cNvSpPr/>
      </xdr:nvSpPr>
      <xdr:spPr>
        <a:xfrm>
          <a:off x="9077324" y="7492365"/>
          <a:ext cx="2559615" cy="72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35</xdr:col>
      <xdr:colOff>161924</xdr:colOff>
      <xdr:row>51</xdr:row>
      <xdr:rowOff>38100</xdr:rowOff>
    </xdr:from>
    <xdr:to>
      <xdr:col>52</xdr:col>
      <xdr:colOff>1199</xdr:colOff>
      <xdr:row>51</xdr:row>
      <xdr:rowOff>110100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34AACCC3-E1A8-4F6B-A43C-23137FCC74C0}"/>
            </a:ext>
          </a:extLst>
        </xdr:cNvPr>
        <xdr:cNvSpPr/>
      </xdr:nvSpPr>
      <xdr:spPr>
        <a:xfrm>
          <a:off x="9077324" y="8770620"/>
          <a:ext cx="2559615" cy="72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44</xdr:col>
      <xdr:colOff>142875</xdr:colOff>
      <xdr:row>26</xdr:row>
      <xdr:rowOff>28575</xdr:rowOff>
    </xdr:from>
    <xdr:to>
      <xdr:col>48</xdr:col>
      <xdr:colOff>6795</xdr:colOff>
      <xdr:row>26</xdr:row>
      <xdr:rowOff>100575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54E44D21-DD90-45BB-8771-62FE70410E5E}"/>
            </a:ext>
          </a:extLst>
        </xdr:cNvPr>
        <xdr:cNvSpPr/>
      </xdr:nvSpPr>
      <xdr:spPr>
        <a:xfrm>
          <a:off x="10498455" y="4722495"/>
          <a:ext cx="504000" cy="72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49</xdr:col>
      <xdr:colOff>152400</xdr:colOff>
      <xdr:row>27</xdr:row>
      <xdr:rowOff>30480</xdr:rowOff>
    </xdr:from>
    <xdr:to>
      <xdr:col>55</xdr:col>
      <xdr:colOff>152850</xdr:colOff>
      <xdr:row>27</xdr:row>
      <xdr:rowOff>102480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C268C53E-9C37-4CEE-ABA0-6C4E4227C85A}"/>
            </a:ext>
          </a:extLst>
        </xdr:cNvPr>
        <xdr:cNvSpPr/>
      </xdr:nvSpPr>
      <xdr:spPr>
        <a:xfrm>
          <a:off x="11308080" y="4907280"/>
          <a:ext cx="960570" cy="72000"/>
        </a:xfrm>
        <a:prstGeom prst="rect">
          <a:avLst/>
        </a:prstGeom>
        <a:solidFill>
          <a:schemeClr val="accent5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54</xdr:col>
      <xdr:colOff>0</xdr:colOff>
      <xdr:row>35</xdr:row>
      <xdr:rowOff>38100</xdr:rowOff>
    </xdr:from>
    <xdr:to>
      <xdr:col>60</xdr:col>
      <xdr:colOff>450</xdr:colOff>
      <xdr:row>35</xdr:row>
      <xdr:rowOff>110100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DEC5D671-986A-4761-94A7-018A5452FC52}"/>
            </a:ext>
          </a:extLst>
        </xdr:cNvPr>
        <xdr:cNvSpPr/>
      </xdr:nvSpPr>
      <xdr:spPr>
        <a:xfrm>
          <a:off x="11955780" y="6377940"/>
          <a:ext cx="960570" cy="72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57</xdr:col>
      <xdr:colOff>0</xdr:colOff>
      <xdr:row>49</xdr:row>
      <xdr:rowOff>28575</xdr:rowOff>
    </xdr:from>
    <xdr:to>
      <xdr:col>59</xdr:col>
      <xdr:colOff>3960</xdr:colOff>
      <xdr:row>49</xdr:row>
      <xdr:rowOff>100575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D13D4ABA-950E-4ABA-8556-C9A9387D3358}"/>
            </a:ext>
          </a:extLst>
        </xdr:cNvPr>
        <xdr:cNvSpPr/>
      </xdr:nvSpPr>
      <xdr:spPr>
        <a:xfrm>
          <a:off x="12435840" y="8387715"/>
          <a:ext cx="324000" cy="72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55</xdr:col>
      <xdr:colOff>0</xdr:colOff>
      <xdr:row>48</xdr:row>
      <xdr:rowOff>28575</xdr:rowOff>
    </xdr:from>
    <xdr:to>
      <xdr:col>57</xdr:col>
      <xdr:colOff>3960</xdr:colOff>
      <xdr:row>48</xdr:row>
      <xdr:rowOff>100575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ECA5ED62-A284-4772-A16E-A57BF41B3681}"/>
            </a:ext>
          </a:extLst>
        </xdr:cNvPr>
        <xdr:cNvSpPr/>
      </xdr:nvSpPr>
      <xdr:spPr>
        <a:xfrm>
          <a:off x="12115800" y="8204835"/>
          <a:ext cx="324000" cy="72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52</xdr:col>
      <xdr:colOff>9525</xdr:colOff>
      <xdr:row>47</xdr:row>
      <xdr:rowOff>28575</xdr:rowOff>
    </xdr:from>
    <xdr:to>
      <xdr:col>54</xdr:col>
      <xdr:colOff>159390</xdr:colOff>
      <xdr:row>47</xdr:row>
      <xdr:rowOff>100575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18B2A243-D6BD-40AF-AA0C-F225455F1614}"/>
            </a:ext>
          </a:extLst>
        </xdr:cNvPr>
        <xdr:cNvSpPr/>
      </xdr:nvSpPr>
      <xdr:spPr>
        <a:xfrm>
          <a:off x="11645265" y="8021955"/>
          <a:ext cx="469905" cy="72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56</xdr:col>
      <xdr:colOff>0</xdr:colOff>
      <xdr:row>53</xdr:row>
      <xdr:rowOff>0</xdr:rowOff>
    </xdr:from>
    <xdr:to>
      <xdr:col>58</xdr:col>
      <xdr:colOff>3960</xdr:colOff>
      <xdr:row>53</xdr:row>
      <xdr:rowOff>72000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CDE3F381-09F7-450F-ABC8-EEF005DA678E}"/>
            </a:ext>
          </a:extLst>
        </xdr:cNvPr>
        <xdr:cNvSpPr/>
      </xdr:nvSpPr>
      <xdr:spPr>
        <a:xfrm>
          <a:off x="12275820" y="9098280"/>
          <a:ext cx="324000" cy="72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54</xdr:col>
      <xdr:colOff>0</xdr:colOff>
      <xdr:row>52</xdr:row>
      <xdr:rowOff>38100</xdr:rowOff>
    </xdr:from>
    <xdr:to>
      <xdr:col>56</xdr:col>
      <xdr:colOff>3960</xdr:colOff>
      <xdr:row>52</xdr:row>
      <xdr:rowOff>110100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1FA2DBB8-A00D-4421-8E8F-6A765DBB3A19}"/>
            </a:ext>
          </a:extLst>
        </xdr:cNvPr>
        <xdr:cNvSpPr/>
      </xdr:nvSpPr>
      <xdr:spPr>
        <a:xfrm>
          <a:off x="11955780" y="8953500"/>
          <a:ext cx="324000" cy="72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50</xdr:col>
      <xdr:colOff>0</xdr:colOff>
      <xdr:row>41</xdr:row>
      <xdr:rowOff>38100</xdr:rowOff>
    </xdr:from>
    <xdr:to>
      <xdr:col>58</xdr:col>
      <xdr:colOff>600</xdr:colOff>
      <xdr:row>41</xdr:row>
      <xdr:rowOff>110100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7B2E54FC-B8EC-4C8C-BE94-5A259904AC42}"/>
            </a:ext>
          </a:extLst>
        </xdr:cNvPr>
        <xdr:cNvSpPr/>
      </xdr:nvSpPr>
      <xdr:spPr>
        <a:xfrm>
          <a:off x="11315700" y="6926580"/>
          <a:ext cx="1280760" cy="72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50</xdr:col>
      <xdr:colOff>0</xdr:colOff>
      <xdr:row>42</xdr:row>
      <xdr:rowOff>38100</xdr:rowOff>
    </xdr:from>
    <xdr:to>
      <xdr:col>58</xdr:col>
      <xdr:colOff>600</xdr:colOff>
      <xdr:row>42</xdr:row>
      <xdr:rowOff>110100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5E8AA74B-7D23-4463-A6A1-2D9556C5FAE9}"/>
            </a:ext>
          </a:extLst>
        </xdr:cNvPr>
        <xdr:cNvSpPr/>
      </xdr:nvSpPr>
      <xdr:spPr>
        <a:xfrm>
          <a:off x="11315700" y="7109460"/>
          <a:ext cx="1280760" cy="72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38</xdr:col>
      <xdr:colOff>9525</xdr:colOff>
      <xdr:row>36</xdr:row>
      <xdr:rowOff>28575</xdr:rowOff>
    </xdr:from>
    <xdr:to>
      <xdr:col>41</xdr:col>
      <xdr:colOff>159465</xdr:colOff>
      <xdr:row>36</xdr:row>
      <xdr:rowOff>100575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9ACB56B2-7CC4-43D2-97BF-4047C8D957BB}"/>
            </a:ext>
          </a:extLst>
        </xdr:cNvPr>
        <xdr:cNvSpPr/>
      </xdr:nvSpPr>
      <xdr:spPr>
        <a:xfrm>
          <a:off x="9404985" y="6551295"/>
          <a:ext cx="630000" cy="72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45</xdr:col>
      <xdr:colOff>9524</xdr:colOff>
      <xdr:row>32</xdr:row>
      <xdr:rowOff>38100</xdr:rowOff>
    </xdr:from>
    <xdr:to>
      <xdr:col>51</xdr:col>
      <xdr:colOff>9974</xdr:colOff>
      <xdr:row>32</xdr:row>
      <xdr:rowOff>110100</xdr:rowOff>
    </xdr:to>
    <xdr:sp macro="" textlink="">
      <xdr:nvSpPr>
        <xdr:cNvPr id="27" name="Rectangle 26">
          <a:extLst>
            <a:ext uri="{FF2B5EF4-FFF2-40B4-BE49-F238E27FC236}">
              <a16:creationId xmlns:a16="http://schemas.microsoft.com/office/drawing/2014/main" id="{617D5B09-445C-4B5B-BE45-08CFF0442236}"/>
            </a:ext>
          </a:extLst>
        </xdr:cNvPr>
        <xdr:cNvSpPr/>
      </xdr:nvSpPr>
      <xdr:spPr>
        <a:xfrm>
          <a:off x="10525124" y="5829300"/>
          <a:ext cx="960570" cy="72000"/>
        </a:xfrm>
        <a:prstGeom prst="rect">
          <a:avLst/>
        </a:prstGeom>
        <a:solidFill>
          <a:schemeClr val="accent5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65</xdr:col>
      <xdr:colOff>0</xdr:colOff>
      <xdr:row>32</xdr:row>
      <xdr:rowOff>0</xdr:rowOff>
    </xdr:from>
    <xdr:to>
      <xdr:col>66</xdr:col>
      <xdr:colOff>26115</xdr:colOff>
      <xdr:row>32</xdr:row>
      <xdr:rowOff>72000</xdr:rowOff>
    </xdr:to>
    <xdr:sp macro="" textlink="">
      <xdr:nvSpPr>
        <xdr:cNvPr id="28" name="Rectangle 27">
          <a:extLst>
            <a:ext uri="{FF2B5EF4-FFF2-40B4-BE49-F238E27FC236}">
              <a16:creationId xmlns:a16="http://schemas.microsoft.com/office/drawing/2014/main" id="{FBF9FD2F-CB8D-4921-8CC3-7CD333BFB318}"/>
            </a:ext>
          </a:extLst>
        </xdr:cNvPr>
        <xdr:cNvSpPr/>
      </xdr:nvSpPr>
      <xdr:spPr>
        <a:xfrm>
          <a:off x="15300960" y="5791200"/>
          <a:ext cx="635715" cy="72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42</xdr:col>
      <xdr:colOff>152400</xdr:colOff>
      <xdr:row>30</xdr:row>
      <xdr:rowOff>38100</xdr:rowOff>
    </xdr:from>
    <xdr:to>
      <xdr:col>49</xdr:col>
      <xdr:colOff>2355</xdr:colOff>
      <xdr:row>30</xdr:row>
      <xdr:rowOff>110100</xdr:rowOff>
    </xdr:to>
    <xdr:sp macro="" textlink="">
      <xdr:nvSpPr>
        <xdr:cNvPr id="30" name="Rectangle 29">
          <a:extLst>
            <a:ext uri="{FF2B5EF4-FFF2-40B4-BE49-F238E27FC236}">
              <a16:creationId xmlns:a16="http://schemas.microsoft.com/office/drawing/2014/main" id="{6511D32E-3C78-4677-AA91-9C02B51358BE}"/>
            </a:ext>
          </a:extLst>
        </xdr:cNvPr>
        <xdr:cNvSpPr/>
      </xdr:nvSpPr>
      <xdr:spPr>
        <a:xfrm>
          <a:off x="10187940" y="5463540"/>
          <a:ext cx="970095" cy="72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52</xdr:col>
      <xdr:colOff>0</xdr:colOff>
      <xdr:row>34</xdr:row>
      <xdr:rowOff>38100</xdr:rowOff>
    </xdr:from>
    <xdr:to>
      <xdr:col>56</xdr:col>
      <xdr:colOff>300</xdr:colOff>
      <xdr:row>34</xdr:row>
      <xdr:rowOff>110100</xdr:rowOff>
    </xdr:to>
    <xdr:sp macro="" textlink="">
      <xdr:nvSpPr>
        <xdr:cNvPr id="31" name="Rectangle 30">
          <a:extLst>
            <a:ext uri="{FF2B5EF4-FFF2-40B4-BE49-F238E27FC236}">
              <a16:creationId xmlns:a16="http://schemas.microsoft.com/office/drawing/2014/main" id="{EF0D3FD7-681A-4DB1-9244-4F4EB78134F9}"/>
            </a:ext>
          </a:extLst>
        </xdr:cNvPr>
        <xdr:cNvSpPr/>
      </xdr:nvSpPr>
      <xdr:spPr>
        <a:xfrm>
          <a:off x="11635740" y="6195060"/>
          <a:ext cx="640380" cy="72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55</xdr:col>
      <xdr:colOff>0</xdr:colOff>
      <xdr:row>33</xdr:row>
      <xdr:rowOff>38100</xdr:rowOff>
    </xdr:from>
    <xdr:to>
      <xdr:col>57</xdr:col>
      <xdr:colOff>3960</xdr:colOff>
      <xdr:row>33</xdr:row>
      <xdr:rowOff>110100</xdr:rowOff>
    </xdr:to>
    <xdr:sp macro="" textlink="">
      <xdr:nvSpPr>
        <xdr:cNvPr id="32" name="Rectangle 31">
          <a:extLst>
            <a:ext uri="{FF2B5EF4-FFF2-40B4-BE49-F238E27FC236}">
              <a16:creationId xmlns:a16="http://schemas.microsoft.com/office/drawing/2014/main" id="{8A2A56B4-6533-409B-831C-8B174AA04C81}"/>
            </a:ext>
          </a:extLst>
        </xdr:cNvPr>
        <xdr:cNvSpPr/>
      </xdr:nvSpPr>
      <xdr:spPr>
        <a:xfrm>
          <a:off x="12115800" y="6012180"/>
          <a:ext cx="324000" cy="72000"/>
        </a:xfrm>
        <a:prstGeom prst="rect">
          <a:avLst/>
        </a:prstGeom>
        <a:solidFill>
          <a:schemeClr val="accent5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47</xdr:col>
      <xdr:colOff>0</xdr:colOff>
      <xdr:row>28</xdr:row>
      <xdr:rowOff>47625</xdr:rowOff>
    </xdr:from>
    <xdr:to>
      <xdr:col>53</xdr:col>
      <xdr:colOff>450</xdr:colOff>
      <xdr:row>28</xdr:row>
      <xdr:rowOff>119625</xdr:rowOff>
    </xdr:to>
    <xdr:sp macro="" textlink="">
      <xdr:nvSpPr>
        <xdr:cNvPr id="33" name="Rectangle 32">
          <a:extLst>
            <a:ext uri="{FF2B5EF4-FFF2-40B4-BE49-F238E27FC236}">
              <a16:creationId xmlns:a16="http://schemas.microsoft.com/office/drawing/2014/main" id="{01F1C4FE-5D5F-43F9-9F91-C87C200D8621}"/>
            </a:ext>
          </a:extLst>
        </xdr:cNvPr>
        <xdr:cNvSpPr/>
      </xdr:nvSpPr>
      <xdr:spPr>
        <a:xfrm>
          <a:off x="10835640" y="5107305"/>
          <a:ext cx="960570" cy="72000"/>
        </a:xfrm>
        <a:prstGeom prst="rect">
          <a:avLst/>
        </a:prstGeom>
        <a:solidFill>
          <a:schemeClr val="accent5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45</xdr:col>
      <xdr:colOff>9525</xdr:colOff>
      <xdr:row>29</xdr:row>
      <xdr:rowOff>47625</xdr:rowOff>
    </xdr:from>
    <xdr:to>
      <xdr:col>51</xdr:col>
      <xdr:colOff>9975</xdr:colOff>
      <xdr:row>29</xdr:row>
      <xdr:rowOff>119625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D439A078-66E0-46F2-BBF3-AEA0A0592209}"/>
            </a:ext>
          </a:extLst>
        </xdr:cNvPr>
        <xdr:cNvSpPr/>
      </xdr:nvSpPr>
      <xdr:spPr>
        <a:xfrm>
          <a:off x="10525125" y="5290185"/>
          <a:ext cx="960570" cy="72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36</xdr:col>
      <xdr:colOff>9525</xdr:colOff>
      <xdr:row>24</xdr:row>
      <xdr:rowOff>28575</xdr:rowOff>
    </xdr:from>
    <xdr:to>
      <xdr:col>42</xdr:col>
      <xdr:colOff>9975</xdr:colOff>
      <xdr:row>24</xdr:row>
      <xdr:rowOff>100575</xdr:rowOff>
    </xdr:to>
    <xdr:sp macro="" textlink="">
      <xdr:nvSpPr>
        <xdr:cNvPr id="42" name="Rectangle 41">
          <a:extLst>
            <a:ext uri="{FF2B5EF4-FFF2-40B4-BE49-F238E27FC236}">
              <a16:creationId xmlns:a16="http://schemas.microsoft.com/office/drawing/2014/main" id="{92035608-3B0F-43EB-A617-19AA2318A544}"/>
            </a:ext>
          </a:extLst>
        </xdr:cNvPr>
        <xdr:cNvSpPr/>
      </xdr:nvSpPr>
      <xdr:spPr>
        <a:xfrm>
          <a:off x="9084945" y="4356735"/>
          <a:ext cx="960570" cy="720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40</xdr:col>
      <xdr:colOff>0</xdr:colOff>
      <xdr:row>25</xdr:row>
      <xdr:rowOff>47625</xdr:rowOff>
    </xdr:from>
    <xdr:to>
      <xdr:col>46</xdr:col>
      <xdr:colOff>450</xdr:colOff>
      <xdr:row>25</xdr:row>
      <xdr:rowOff>119625</xdr:rowOff>
    </xdr:to>
    <xdr:sp macro="" textlink="">
      <xdr:nvSpPr>
        <xdr:cNvPr id="43" name="Rectangle 42">
          <a:extLst>
            <a:ext uri="{FF2B5EF4-FFF2-40B4-BE49-F238E27FC236}">
              <a16:creationId xmlns:a16="http://schemas.microsoft.com/office/drawing/2014/main" id="{BE06AA37-A0F8-4E43-98C6-FC015E095CCA}"/>
            </a:ext>
          </a:extLst>
        </xdr:cNvPr>
        <xdr:cNvSpPr/>
      </xdr:nvSpPr>
      <xdr:spPr>
        <a:xfrm>
          <a:off x="9715500" y="4558665"/>
          <a:ext cx="960570" cy="720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38</xdr:col>
      <xdr:colOff>0</xdr:colOff>
      <xdr:row>38</xdr:row>
      <xdr:rowOff>57150</xdr:rowOff>
    </xdr:from>
    <xdr:to>
      <xdr:col>41</xdr:col>
      <xdr:colOff>149940</xdr:colOff>
      <xdr:row>38</xdr:row>
      <xdr:rowOff>129150</xdr:rowOff>
    </xdr:to>
    <xdr:sp macro="" textlink="">
      <xdr:nvSpPr>
        <xdr:cNvPr id="44" name="Rectangle 43">
          <a:extLst>
            <a:ext uri="{FF2B5EF4-FFF2-40B4-BE49-F238E27FC236}">
              <a16:creationId xmlns:a16="http://schemas.microsoft.com/office/drawing/2014/main" id="{F8112162-3419-47E5-A079-C3072341FB5E}"/>
            </a:ext>
          </a:extLst>
        </xdr:cNvPr>
        <xdr:cNvSpPr/>
      </xdr:nvSpPr>
      <xdr:spPr>
        <a:xfrm>
          <a:off x="9582150" y="6877050"/>
          <a:ext cx="635715" cy="720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</xdr:colOff>
      <xdr:row>7</xdr:row>
      <xdr:rowOff>38100</xdr:rowOff>
    </xdr:from>
    <xdr:to>
      <xdr:col>7</xdr:col>
      <xdr:colOff>157560</xdr:colOff>
      <xdr:row>7</xdr:row>
      <xdr:rowOff>110100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69D577BF-B2A5-4262-8F11-120FDE678569}"/>
            </a:ext>
          </a:extLst>
        </xdr:cNvPr>
        <xdr:cNvSpPr/>
      </xdr:nvSpPr>
      <xdr:spPr>
        <a:xfrm>
          <a:off x="5341620" y="1009650"/>
          <a:ext cx="597615" cy="72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7620</xdr:colOff>
      <xdr:row>8</xdr:row>
      <xdr:rowOff>40005</xdr:rowOff>
    </xdr:from>
    <xdr:to>
      <xdr:col>7</xdr:col>
      <xdr:colOff>157560</xdr:colOff>
      <xdr:row>8</xdr:row>
      <xdr:rowOff>112005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E1C0C77D-058B-4628-BF64-19C1D06E0DB2}"/>
            </a:ext>
          </a:extLst>
        </xdr:cNvPr>
        <xdr:cNvSpPr/>
      </xdr:nvSpPr>
      <xdr:spPr>
        <a:xfrm>
          <a:off x="5341620" y="1202055"/>
          <a:ext cx="597615" cy="72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148588</xdr:colOff>
      <xdr:row>10</xdr:row>
      <xdr:rowOff>30480</xdr:rowOff>
    </xdr:from>
    <xdr:to>
      <xdr:col>10</xdr:col>
      <xdr:colOff>141463</xdr:colOff>
      <xdr:row>10</xdr:row>
      <xdr:rowOff>102480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775A5411-78FB-49E7-A1F7-039E9C13E681}"/>
            </a:ext>
          </a:extLst>
        </xdr:cNvPr>
        <xdr:cNvSpPr/>
      </xdr:nvSpPr>
      <xdr:spPr>
        <a:xfrm>
          <a:off x="2636994" y="1590199"/>
          <a:ext cx="612000" cy="72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152398</xdr:colOff>
      <xdr:row>11</xdr:row>
      <xdr:rowOff>30480</xdr:rowOff>
    </xdr:from>
    <xdr:to>
      <xdr:col>12</xdr:col>
      <xdr:colOff>1577</xdr:colOff>
      <xdr:row>11</xdr:row>
      <xdr:rowOff>102480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61877C0C-E77F-459F-9D84-A59B6BDBA4B5}"/>
            </a:ext>
          </a:extLst>
        </xdr:cNvPr>
        <xdr:cNvSpPr/>
      </xdr:nvSpPr>
      <xdr:spPr>
        <a:xfrm>
          <a:off x="3105148" y="1780699"/>
          <a:ext cx="313523" cy="72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114777</xdr:colOff>
      <xdr:row>12</xdr:row>
      <xdr:rowOff>26194</xdr:rowOff>
    </xdr:from>
    <xdr:to>
      <xdr:col>13</xdr:col>
      <xdr:colOff>154433</xdr:colOff>
      <xdr:row>12</xdr:row>
      <xdr:rowOff>98194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395F7F8E-983F-4EFD-954F-5D4E41E34724}"/>
            </a:ext>
          </a:extLst>
        </xdr:cNvPr>
        <xdr:cNvSpPr/>
      </xdr:nvSpPr>
      <xdr:spPr>
        <a:xfrm>
          <a:off x="3222308" y="1966913"/>
          <a:ext cx="504000" cy="72000"/>
        </a:xfrm>
        <a:prstGeom prst="rect">
          <a:avLst/>
        </a:prstGeom>
        <a:solidFill>
          <a:schemeClr val="accent5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140493</xdr:colOff>
      <xdr:row>13</xdr:row>
      <xdr:rowOff>30480</xdr:rowOff>
    </xdr:from>
    <xdr:to>
      <xdr:col>17</xdr:col>
      <xdr:colOff>14587</xdr:colOff>
      <xdr:row>13</xdr:row>
      <xdr:rowOff>102480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C3D8D8B1-CD7E-43FF-81EE-CD0657CC75EA}"/>
            </a:ext>
          </a:extLst>
        </xdr:cNvPr>
        <xdr:cNvSpPr/>
      </xdr:nvSpPr>
      <xdr:spPr>
        <a:xfrm>
          <a:off x="3557587" y="2161699"/>
          <a:ext cx="648000" cy="72000"/>
        </a:xfrm>
        <a:prstGeom prst="rect">
          <a:avLst/>
        </a:prstGeom>
        <a:solidFill>
          <a:schemeClr val="accent5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9524</xdr:colOff>
      <xdr:row>14</xdr:row>
      <xdr:rowOff>30480</xdr:rowOff>
    </xdr:from>
    <xdr:to>
      <xdr:col>22</xdr:col>
      <xdr:colOff>16837</xdr:colOff>
      <xdr:row>14</xdr:row>
      <xdr:rowOff>102480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18DCB95A-D8AE-4D7C-9DC1-C8C3C89C88DF}"/>
            </a:ext>
          </a:extLst>
        </xdr:cNvPr>
        <xdr:cNvSpPr/>
      </xdr:nvSpPr>
      <xdr:spPr>
        <a:xfrm>
          <a:off x="4045743" y="2352199"/>
          <a:ext cx="936000" cy="72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12698</xdr:colOff>
      <xdr:row>15</xdr:row>
      <xdr:rowOff>38100</xdr:rowOff>
    </xdr:from>
    <xdr:to>
      <xdr:col>26</xdr:col>
      <xdr:colOff>5573</xdr:colOff>
      <xdr:row>15</xdr:row>
      <xdr:rowOff>110100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836B9463-5679-4103-B5A8-5DEF14E542A4}"/>
            </a:ext>
          </a:extLst>
        </xdr:cNvPr>
        <xdr:cNvSpPr/>
      </xdr:nvSpPr>
      <xdr:spPr>
        <a:xfrm>
          <a:off x="4977604" y="2550319"/>
          <a:ext cx="612000" cy="72000"/>
        </a:xfrm>
        <a:prstGeom prst="rect">
          <a:avLst/>
        </a:prstGeom>
        <a:solidFill>
          <a:schemeClr val="accent5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0</xdr:colOff>
      <xdr:row>16</xdr:row>
      <xdr:rowOff>38100</xdr:rowOff>
    </xdr:from>
    <xdr:to>
      <xdr:col>26</xdr:col>
      <xdr:colOff>239</xdr:colOff>
      <xdr:row>16</xdr:row>
      <xdr:rowOff>110100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804F23A-2EBA-4391-9D1B-E5C0528B31D0}"/>
            </a:ext>
          </a:extLst>
        </xdr:cNvPr>
        <xdr:cNvSpPr/>
      </xdr:nvSpPr>
      <xdr:spPr>
        <a:xfrm>
          <a:off x="4964906" y="2740819"/>
          <a:ext cx="619364" cy="72000"/>
        </a:xfrm>
        <a:prstGeom prst="rect">
          <a:avLst/>
        </a:prstGeom>
        <a:solidFill>
          <a:schemeClr val="accent5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152399</xdr:colOff>
      <xdr:row>18</xdr:row>
      <xdr:rowOff>38100</xdr:rowOff>
    </xdr:from>
    <xdr:to>
      <xdr:col>32</xdr:col>
      <xdr:colOff>748</xdr:colOff>
      <xdr:row>18</xdr:row>
      <xdr:rowOff>110100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DB4A5AF-7535-47B4-A92E-3FA1FD602075}"/>
            </a:ext>
          </a:extLst>
        </xdr:cNvPr>
        <xdr:cNvSpPr/>
      </xdr:nvSpPr>
      <xdr:spPr>
        <a:xfrm>
          <a:off x="4962524" y="3133725"/>
          <a:ext cx="1550943" cy="72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27</xdr:col>
      <xdr:colOff>152399</xdr:colOff>
      <xdr:row>33</xdr:row>
      <xdr:rowOff>47625</xdr:rowOff>
    </xdr:from>
    <xdr:to>
      <xdr:col>37</xdr:col>
      <xdr:colOff>152587</xdr:colOff>
      <xdr:row>33</xdr:row>
      <xdr:rowOff>119625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C4F773B1-5C9C-4F44-898B-FAA2793ADBF9}"/>
            </a:ext>
          </a:extLst>
        </xdr:cNvPr>
        <xdr:cNvSpPr/>
      </xdr:nvSpPr>
      <xdr:spPr>
        <a:xfrm>
          <a:off x="5891212" y="6393656"/>
          <a:ext cx="1548000" cy="72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27</xdr:col>
      <xdr:colOff>152399</xdr:colOff>
      <xdr:row>40</xdr:row>
      <xdr:rowOff>38100</xdr:rowOff>
    </xdr:from>
    <xdr:to>
      <xdr:col>37</xdr:col>
      <xdr:colOff>152587</xdr:colOff>
      <xdr:row>40</xdr:row>
      <xdr:rowOff>110100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EBDD1C68-C689-45D8-A195-245B4F5B0A29}"/>
            </a:ext>
          </a:extLst>
        </xdr:cNvPr>
        <xdr:cNvSpPr/>
      </xdr:nvSpPr>
      <xdr:spPr>
        <a:xfrm>
          <a:off x="5891212" y="7348538"/>
          <a:ext cx="1548000" cy="72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36</xdr:col>
      <xdr:colOff>11907</xdr:colOff>
      <xdr:row>21</xdr:row>
      <xdr:rowOff>28575</xdr:rowOff>
    </xdr:from>
    <xdr:to>
      <xdr:col>43</xdr:col>
      <xdr:colOff>152438</xdr:colOff>
      <xdr:row>21</xdr:row>
      <xdr:rowOff>100575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CC4E7D61-CF37-414B-9CA1-937E4236F6EC}"/>
            </a:ext>
          </a:extLst>
        </xdr:cNvPr>
        <xdr:cNvSpPr/>
      </xdr:nvSpPr>
      <xdr:spPr>
        <a:xfrm>
          <a:off x="7191376" y="3695700"/>
          <a:ext cx="1224000" cy="72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31</xdr:col>
      <xdr:colOff>9525</xdr:colOff>
      <xdr:row>22</xdr:row>
      <xdr:rowOff>30480</xdr:rowOff>
    </xdr:from>
    <xdr:to>
      <xdr:col>37</xdr:col>
      <xdr:colOff>16838</xdr:colOff>
      <xdr:row>22</xdr:row>
      <xdr:rowOff>102480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9D01F1D-0262-4925-86EE-1DD4A46B28E6}"/>
            </a:ext>
          </a:extLst>
        </xdr:cNvPr>
        <xdr:cNvSpPr/>
      </xdr:nvSpPr>
      <xdr:spPr>
        <a:xfrm>
          <a:off x="6367463" y="3888105"/>
          <a:ext cx="936000" cy="72000"/>
        </a:xfrm>
        <a:prstGeom prst="rect">
          <a:avLst/>
        </a:prstGeom>
        <a:solidFill>
          <a:schemeClr val="accent5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43</xdr:col>
      <xdr:colOff>154780</xdr:colOff>
      <xdr:row>29</xdr:row>
      <xdr:rowOff>38100</xdr:rowOff>
    </xdr:from>
    <xdr:to>
      <xdr:col>51</xdr:col>
      <xdr:colOff>140530</xdr:colOff>
      <xdr:row>29</xdr:row>
      <xdr:rowOff>110100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925D0D19-FAE9-4BDC-9A54-470630604A5B}"/>
            </a:ext>
          </a:extLst>
        </xdr:cNvPr>
        <xdr:cNvSpPr/>
      </xdr:nvSpPr>
      <xdr:spPr>
        <a:xfrm>
          <a:off x="8370093" y="5229225"/>
          <a:ext cx="1224000" cy="72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44</xdr:col>
      <xdr:colOff>154780</xdr:colOff>
      <xdr:row>38</xdr:row>
      <xdr:rowOff>28575</xdr:rowOff>
    </xdr:from>
    <xdr:to>
      <xdr:col>48</xdr:col>
      <xdr:colOff>3655</xdr:colOff>
      <xdr:row>38</xdr:row>
      <xdr:rowOff>100575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26120F3F-9EE6-47F1-97B0-F127541730CA}"/>
            </a:ext>
          </a:extLst>
        </xdr:cNvPr>
        <xdr:cNvSpPr/>
      </xdr:nvSpPr>
      <xdr:spPr>
        <a:xfrm>
          <a:off x="8524874" y="6946106"/>
          <a:ext cx="468000" cy="72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41</xdr:col>
      <xdr:colOff>142876</xdr:colOff>
      <xdr:row>37</xdr:row>
      <xdr:rowOff>28575</xdr:rowOff>
    </xdr:from>
    <xdr:to>
      <xdr:col>45</xdr:col>
      <xdr:colOff>27751</xdr:colOff>
      <xdr:row>37</xdr:row>
      <xdr:rowOff>100575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096C57AE-68EB-4110-9817-6E84B4C02343}"/>
            </a:ext>
          </a:extLst>
        </xdr:cNvPr>
        <xdr:cNvSpPr/>
      </xdr:nvSpPr>
      <xdr:spPr>
        <a:xfrm>
          <a:off x="8048626" y="6755606"/>
          <a:ext cx="504000" cy="72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38</xdr:col>
      <xdr:colOff>21431</xdr:colOff>
      <xdr:row>36</xdr:row>
      <xdr:rowOff>28575</xdr:rowOff>
    </xdr:from>
    <xdr:to>
      <xdr:col>42</xdr:col>
      <xdr:colOff>14306</xdr:colOff>
      <xdr:row>36</xdr:row>
      <xdr:rowOff>100575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BAC7C9E3-E07F-4A71-95FD-24602E68323E}"/>
            </a:ext>
          </a:extLst>
        </xdr:cNvPr>
        <xdr:cNvSpPr/>
      </xdr:nvSpPr>
      <xdr:spPr>
        <a:xfrm>
          <a:off x="7462837" y="6565106"/>
          <a:ext cx="612000" cy="72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43</xdr:col>
      <xdr:colOff>0</xdr:colOff>
      <xdr:row>41</xdr:row>
      <xdr:rowOff>35719</xdr:rowOff>
    </xdr:from>
    <xdr:to>
      <xdr:col>45</xdr:col>
      <xdr:colOff>3960</xdr:colOff>
      <xdr:row>41</xdr:row>
      <xdr:rowOff>107719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2DDA4377-1A5A-4DD7-8CAB-FE36C793A44D}"/>
            </a:ext>
          </a:extLst>
        </xdr:cNvPr>
        <xdr:cNvSpPr/>
      </xdr:nvSpPr>
      <xdr:spPr>
        <a:xfrm>
          <a:off x="8215313" y="7536657"/>
          <a:ext cx="313522" cy="72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37</xdr:col>
      <xdr:colOff>154780</xdr:colOff>
      <xdr:row>42</xdr:row>
      <xdr:rowOff>50007</xdr:rowOff>
    </xdr:from>
    <xdr:to>
      <xdr:col>43</xdr:col>
      <xdr:colOff>18092</xdr:colOff>
      <xdr:row>42</xdr:row>
      <xdr:rowOff>122007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838BB539-AFC7-432B-B5A3-FD2B7D0D9142}"/>
            </a:ext>
          </a:extLst>
        </xdr:cNvPr>
        <xdr:cNvSpPr/>
      </xdr:nvSpPr>
      <xdr:spPr>
        <a:xfrm>
          <a:off x="7441405" y="7741445"/>
          <a:ext cx="792000" cy="72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38</xdr:col>
      <xdr:colOff>18709</xdr:colOff>
      <xdr:row>31</xdr:row>
      <xdr:rowOff>38104</xdr:rowOff>
    </xdr:from>
    <xdr:to>
      <xdr:col>46</xdr:col>
      <xdr:colOff>9561</xdr:colOff>
      <xdr:row>31</xdr:row>
      <xdr:rowOff>110104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A6228E40-7F5C-49F8-B0F9-239D1C90899B}"/>
            </a:ext>
          </a:extLst>
        </xdr:cNvPr>
        <xdr:cNvSpPr/>
      </xdr:nvSpPr>
      <xdr:spPr>
        <a:xfrm>
          <a:off x="7332548" y="5589818"/>
          <a:ext cx="1188281" cy="72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th-TH" sz="1100"/>
            <a:t>                        </a:t>
          </a:r>
          <a:endParaRPr lang="en-US" sz="1100"/>
        </a:p>
      </xdr:txBody>
    </xdr:sp>
    <xdr:clientData/>
  </xdr:twoCellAnchor>
  <xdr:twoCellAnchor>
    <xdr:from>
      <xdr:col>25</xdr:col>
      <xdr:colOff>140494</xdr:colOff>
      <xdr:row>30</xdr:row>
      <xdr:rowOff>28575</xdr:rowOff>
    </xdr:from>
    <xdr:to>
      <xdr:col>29</xdr:col>
      <xdr:colOff>126128</xdr:colOff>
      <xdr:row>30</xdr:row>
      <xdr:rowOff>100575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11564113-3CAC-4369-A9EB-8D9B37793872}"/>
            </a:ext>
          </a:extLst>
        </xdr:cNvPr>
        <xdr:cNvSpPr/>
      </xdr:nvSpPr>
      <xdr:spPr>
        <a:xfrm>
          <a:off x="5569744" y="5410200"/>
          <a:ext cx="604759" cy="72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32</xdr:col>
      <xdr:colOff>152398</xdr:colOff>
      <xdr:row>26</xdr:row>
      <xdr:rowOff>38100</xdr:rowOff>
    </xdr:from>
    <xdr:to>
      <xdr:col>38</xdr:col>
      <xdr:colOff>152849</xdr:colOff>
      <xdr:row>26</xdr:row>
      <xdr:rowOff>110100</xdr:rowOff>
    </xdr:to>
    <xdr:sp macro="" textlink="">
      <xdr:nvSpPr>
        <xdr:cNvPr id="27" name="Rectangle 26">
          <a:extLst>
            <a:ext uri="{FF2B5EF4-FFF2-40B4-BE49-F238E27FC236}">
              <a16:creationId xmlns:a16="http://schemas.microsoft.com/office/drawing/2014/main" id="{5B506ADF-9354-497F-AFFD-A25DD958C5FE}"/>
            </a:ext>
          </a:extLst>
        </xdr:cNvPr>
        <xdr:cNvSpPr/>
      </xdr:nvSpPr>
      <xdr:spPr>
        <a:xfrm>
          <a:off x="6665117" y="4657725"/>
          <a:ext cx="929138" cy="72000"/>
        </a:xfrm>
        <a:prstGeom prst="rect">
          <a:avLst/>
        </a:prstGeom>
        <a:solidFill>
          <a:schemeClr val="accent5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25</xdr:col>
      <xdr:colOff>140494</xdr:colOff>
      <xdr:row>15</xdr:row>
      <xdr:rowOff>74100</xdr:rowOff>
    </xdr:from>
    <xdr:to>
      <xdr:col>26</xdr:col>
      <xdr:colOff>5573</xdr:colOff>
      <xdr:row>30</xdr:row>
      <xdr:rowOff>64575</xdr:rowOff>
    </xdr:to>
    <xdr:cxnSp macro="">
      <xdr:nvCxnSpPr>
        <xdr:cNvPr id="29" name="Connector: Elbow 28">
          <a:extLst>
            <a:ext uri="{FF2B5EF4-FFF2-40B4-BE49-F238E27FC236}">
              <a16:creationId xmlns:a16="http://schemas.microsoft.com/office/drawing/2014/main" id="{61067416-A5B6-4ECD-92EC-0C8AC4314A6D}"/>
            </a:ext>
          </a:extLst>
        </xdr:cNvPr>
        <xdr:cNvCxnSpPr>
          <a:stCxn id="11" idx="3"/>
          <a:endCxn id="26" idx="1"/>
        </xdr:cNvCxnSpPr>
      </xdr:nvCxnSpPr>
      <xdr:spPr>
        <a:xfrm flipH="1">
          <a:off x="5569744" y="2586319"/>
          <a:ext cx="19860" cy="2859881"/>
        </a:xfrm>
        <a:prstGeom prst="bentConnector5">
          <a:avLst>
            <a:gd name="adj1" fmla="val -671450"/>
            <a:gd name="adj2" fmla="val 50000"/>
            <a:gd name="adj3" fmla="val 1251057"/>
          </a:avLst>
        </a:prstGeom>
        <a:ln w="19050">
          <a:solidFill>
            <a:srgbClr val="FF0000"/>
          </a:solidFill>
          <a:prstDash val="dash"/>
          <a:headEnd type="none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9523</xdr:colOff>
      <xdr:row>24</xdr:row>
      <xdr:rowOff>38100</xdr:rowOff>
    </xdr:from>
    <xdr:to>
      <xdr:col>37</xdr:col>
      <xdr:colOff>11451</xdr:colOff>
      <xdr:row>24</xdr:row>
      <xdr:rowOff>110100</xdr:rowOff>
    </xdr:to>
    <xdr:sp macro="" textlink="">
      <xdr:nvSpPr>
        <xdr:cNvPr id="30" name="Rectangle 29">
          <a:extLst>
            <a:ext uri="{FF2B5EF4-FFF2-40B4-BE49-F238E27FC236}">
              <a16:creationId xmlns:a16="http://schemas.microsoft.com/office/drawing/2014/main" id="{06AC5AD0-55AD-43D3-93B1-33A4F20A2CFB}"/>
            </a:ext>
          </a:extLst>
        </xdr:cNvPr>
        <xdr:cNvSpPr/>
      </xdr:nvSpPr>
      <xdr:spPr>
        <a:xfrm>
          <a:off x="6275612" y="4256314"/>
          <a:ext cx="900000" cy="72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36</xdr:col>
      <xdr:colOff>149678</xdr:colOff>
      <xdr:row>28</xdr:row>
      <xdr:rowOff>38100</xdr:rowOff>
    </xdr:from>
    <xdr:to>
      <xdr:col>42</xdr:col>
      <xdr:colOff>7606</xdr:colOff>
      <xdr:row>28</xdr:row>
      <xdr:rowOff>110100</xdr:rowOff>
    </xdr:to>
    <xdr:sp macro="" textlink="">
      <xdr:nvSpPr>
        <xdr:cNvPr id="31" name="Rectangle 30">
          <a:extLst>
            <a:ext uri="{FF2B5EF4-FFF2-40B4-BE49-F238E27FC236}">
              <a16:creationId xmlns:a16="http://schemas.microsoft.com/office/drawing/2014/main" id="{6504D52C-CC7B-4028-987C-64EC24A74BB2}"/>
            </a:ext>
          </a:extLst>
        </xdr:cNvPr>
        <xdr:cNvSpPr/>
      </xdr:nvSpPr>
      <xdr:spPr>
        <a:xfrm>
          <a:off x="7164160" y="5018314"/>
          <a:ext cx="756000" cy="72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45</xdr:col>
      <xdr:colOff>0</xdr:colOff>
      <xdr:row>27</xdr:row>
      <xdr:rowOff>38100</xdr:rowOff>
    </xdr:from>
    <xdr:to>
      <xdr:col>48</xdr:col>
      <xdr:colOff>3656</xdr:colOff>
      <xdr:row>27</xdr:row>
      <xdr:rowOff>110100</xdr:rowOff>
    </xdr:to>
    <xdr:sp macro="" textlink="">
      <xdr:nvSpPr>
        <xdr:cNvPr id="32" name="Rectangle 31">
          <a:extLst>
            <a:ext uri="{FF2B5EF4-FFF2-40B4-BE49-F238E27FC236}">
              <a16:creationId xmlns:a16="http://schemas.microsoft.com/office/drawing/2014/main" id="{E2EDF1F0-21B6-4824-9DA2-52CAB8014FA8}"/>
            </a:ext>
          </a:extLst>
        </xdr:cNvPr>
        <xdr:cNvSpPr/>
      </xdr:nvSpPr>
      <xdr:spPr>
        <a:xfrm>
          <a:off x="8524875" y="4848225"/>
          <a:ext cx="468000" cy="72000"/>
        </a:xfrm>
        <a:prstGeom prst="rect">
          <a:avLst/>
        </a:prstGeom>
        <a:solidFill>
          <a:schemeClr val="accent5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36</xdr:col>
      <xdr:colOff>140494</xdr:colOff>
      <xdr:row>23</xdr:row>
      <xdr:rowOff>47625</xdr:rowOff>
    </xdr:from>
    <xdr:to>
      <xdr:col>41</xdr:col>
      <xdr:colOff>148101</xdr:colOff>
      <xdr:row>23</xdr:row>
      <xdr:rowOff>119625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36EF584C-1944-4533-8B8D-5DBA24C89F97}"/>
            </a:ext>
          </a:extLst>
        </xdr:cNvPr>
        <xdr:cNvSpPr/>
      </xdr:nvSpPr>
      <xdr:spPr>
        <a:xfrm>
          <a:off x="7154976" y="4075339"/>
          <a:ext cx="756000" cy="72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36</xdr:col>
      <xdr:colOff>140494</xdr:colOff>
      <xdr:row>23</xdr:row>
      <xdr:rowOff>83625</xdr:rowOff>
    </xdr:from>
    <xdr:to>
      <xdr:col>37</xdr:col>
      <xdr:colOff>11451</xdr:colOff>
      <xdr:row>24</xdr:row>
      <xdr:rowOff>74100</xdr:rowOff>
    </xdr:to>
    <xdr:cxnSp macro="">
      <xdr:nvCxnSpPr>
        <xdr:cNvPr id="40" name="Connector: Elbow 39">
          <a:extLst>
            <a:ext uri="{FF2B5EF4-FFF2-40B4-BE49-F238E27FC236}">
              <a16:creationId xmlns:a16="http://schemas.microsoft.com/office/drawing/2014/main" id="{2D0F5F1E-B971-4ED6-9890-2D8C023CE60A}"/>
            </a:ext>
          </a:extLst>
        </xdr:cNvPr>
        <xdr:cNvCxnSpPr>
          <a:stCxn id="30" idx="3"/>
          <a:endCxn id="34" idx="1"/>
        </xdr:cNvCxnSpPr>
      </xdr:nvCxnSpPr>
      <xdr:spPr>
        <a:xfrm flipH="1" flipV="1">
          <a:off x="7154976" y="4111339"/>
          <a:ext cx="20636" cy="180975"/>
        </a:xfrm>
        <a:prstGeom prst="bentConnector5">
          <a:avLst>
            <a:gd name="adj1" fmla="val -382443"/>
            <a:gd name="adj2" fmla="val 50000"/>
            <a:gd name="adj3" fmla="val 944015"/>
          </a:avLst>
        </a:prstGeom>
        <a:ln w="15875">
          <a:solidFill>
            <a:srgbClr val="FF000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152399</xdr:colOff>
      <xdr:row>14</xdr:row>
      <xdr:rowOff>66480</xdr:rowOff>
    </xdr:from>
    <xdr:to>
      <xdr:col>22</xdr:col>
      <xdr:colOff>16837</xdr:colOff>
      <xdr:row>18</xdr:row>
      <xdr:rowOff>74100</xdr:rowOff>
    </xdr:to>
    <xdr:cxnSp macro="">
      <xdr:nvCxnSpPr>
        <xdr:cNvPr id="41" name="Connector: Elbow 40">
          <a:extLst>
            <a:ext uri="{FF2B5EF4-FFF2-40B4-BE49-F238E27FC236}">
              <a16:creationId xmlns:a16="http://schemas.microsoft.com/office/drawing/2014/main" id="{DCA06BC0-4F83-4871-B0E4-3271A302B09E}"/>
            </a:ext>
          </a:extLst>
        </xdr:cNvPr>
        <xdr:cNvCxnSpPr>
          <a:cxnSpLocks/>
          <a:stCxn id="8" idx="3"/>
          <a:endCxn id="13" idx="1"/>
        </xdr:cNvCxnSpPr>
      </xdr:nvCxnSpPr>
      <xdr:spPr>
        <a:xfrm flipH="1">
          <a:off x="4962524" y="2388199"/>
          <a:ext cx="19219" cy="781526"/>
        </a:xfrm>
        <a:prstGeom prst="bentConnector5">
          <a:avLst>
            <a:gd name="adj1" fmla="val -1189448"/>
            <a:gd name="adj2" fmla="val 77422"/>
            <a:gd name="adj3" fmla="val 1289448"/>
          </a:avLst>
        </a:prstGeom>
        <a:ln w="15875">
          <a:solidFill>
            <a:srgbClr val="FF000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9526</xdr:colOff>
      <xdr:row>19</xdr:row>
      <xdr:rowOff>28575</xdr:rowOff>
    </xdr:from>
    <xdr:to>
      <xdr:col>28</xdr:col>
      <xdr:colOff>9975</xdr:colOff>
      <xdr:row>19</xdr:row>
      <xdr:rowOff>100575</xdr:rowOff>
    </xdr:to>
    <xdr:sp macro="" textlink="">
      <xdr:nvSpPr>
        <xdr:cNvPr id="42" name="Rectangle 41">
          <a:extLst>
            <a:ext uri="{FF2B5EF4-FFF2-40B4-BE49-F238E27FC236}">
              <a16:creationId xmlns:a16="http://schemas.microsoft.com/office/drawing/2014/main" id="{539381CA-06C0-4A33-9A03-83C9C3B790E0}"/>
            </a:ext>
          </a:extLst>
        </xdr:cNvPr>
        <xdr:cNvSpPr/>
      </xdr:nvSpPr>
      <xdr:spPr>
        <a:xfrm>
          <a:off x="4974432" y="3314700"/>
          <a:ext cx="929137" cy="720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25</xdr:col>
      <xdr:colOff>142876</xdr:colOff>
      <xdr:row>20</xdr:row>
      <xdr:rowOff>47625</xdr:rowOff>
    </xdr:from>
    <xdr:to>
      <xdr:col>31</xdr:col>
      <xdr:colOff>143325</xdr:colOff>
      <xdr:row>20</xdr:row>
      <xdr:rowOff>119625</xdr:rowOff>
    </xdr:to>
    <xdr:sp macro="" textlink="">
      <xdr:nvSpPr>
        <xdr:cNvPr id="43" name="Rectangle 42">
          <a:extLst>
            <a:ext uri="{FF2B5EF4-FFF2-40B4-BE49-F238E27FC236}">
              <a16:creationId xmlns:a16="http://schemas.microsoft.com/office/drawing/2014/main" id="{B5717616-1AF3-4DCF-859C-8BF927F6FE58}"/>
            </a:ext>
          </a:extLst>
        </xdr:cNvPr>
        <xdr:cNvSpPr/>
      </xdr:nvSpPr>
      <xdr:spPr>
        <a:xfrm>
          <a:off x="5572126" y="3524250"/>
          <a:ext cx="929137" cy="720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0</xdr:colOff>
      <xdr:row>42</xdr:row>
      <xdr:rowOff>35718</xdr:rowOff>
    </xdr:from>
    <xdr:to>
      <xdr:col>14</xdr:col>
      <xdr:colOff>3961</xdr:colOff>
      <xdr:row>42</xdr:row>
      <xdr:rowOff>107718</xdr:rowOff>
    </xdr:to>
    <xdr:sp macro="" textlink="">
      <xdr:nvSpPr>
        <xdr:cNvPr id="63" name="Rectangle 62">
          <a:extLst>
            <a:ext uri="{FF2B5EF4-FFF2-40B4-BE49-F238E27FC236}">
              <a16:creationId xmlns:a16="http://schemas.microsoft.com/office/drawing/2014/main" id="{6FC2A441-E5D7-4F81-A4CD-2D9862395E53}"/>
            </a:ext>
          </a:extLst>
        </xdr:cNvPr>
        <xdr:cNvSpPr/>
      </xdr:nvSpPr>
      <xdr:spPr>
        <a:xfrm>
          <a:off x="3417094" y="7727156"/>
          <a:ext cx="313523" cy="72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10</xdr:col>
      <xdr:colOff>142874</xdr:colOff>
      <xdr:row>40</xdr:row>
      <xdr:rowOff>178594</xdr:rowOff>
    </xdr:from>
    <xdr:ext cx="669607" cy="271356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EB315196-7058-2764-12F2-D86DF965564D}"/>
            </a:ext>
          </a:extLst>
        </xdr:cNvPr>
        <xdr:cNvSpPr txBox="1"/>
      </xdr:nvSpPr>
      <xdr:spPr>
        <a:xfrm>
          <a:off x="3250405" y="7489032"/>
          <a:ext cx="669607" cy="2713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h-TH" sz="1100"/>
            <a:t>ถังบำบัด</a:t>
          </a:r>
          <a:endParaRPr lang="en-US" sz="1100"/>
        </a:p>
      </xdr:txBody>
    </xdr:sp>
    <xdr:clientData/>
  </xdr:oneCellAnchor>
  <xdr:twoCellAnchor>
    <xdr:from>
      <xdr:col>41</xdr:col>
      <xdr:colOff>142875</xdr:colOff>
      <xdr:row>24</xdr:row>
      <xdr:rowOff>59532</xdr:rowOff>
    </xdr:from>
    <xdr:to>
      <xdr:col>45</xdr:col>
      <xdr:colOff>135750</xdr:colOff>
      <xdr:row>24</xdr:row>
      <xdr:rowOff>131532</xdr:rowOff>
    </xdr:to>
    <xdr:sp macro="" textlink="">
      <xdr:nvSpPr>
        <xdr:cNvPr id="72" name="Rectangle 71">
          <a:extLst>
            <a:ext uri="{FF2B5EF4-FFF2-40B4-BE49-F238E27FC236}">
              <a16:creationId xmlns:a16="http://schemas.microsoft.com/office/drawing/2014/main" id="{329644BE-E76E-4607-82DC-13E8ACBF0148}"/>
            </a:ext>
          </a:extLst>
        </xdr:cNvPr>
        <xdr:cNvSpPr/>
      </xdr:nvSpPr>
      <xdr:spPr>
        <a:xfrm>
          <a:off x="8096250" y="4298157"/>
          <a:ext cx="612000" cy="72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</xdr:col>
      <xdr:colOff>11906</xdr:colOff>
      <xdr:row>33</xdr:row>
      <xdr:rowOff>47626</xdr:rowOff>
    </xdr:from>
    <xdr:to>
      <xdr:col>28</xdr:col>
      <xdr:colOff>30000</xdr:colOff>
      <xdr:row>33</xdr:row>
      <xdr:rowOff>119626</xdr:rowOff>
    </xdr:to>
    <xdr:sp macro="" textlink="">
      <xdr:nvSpPr>
        <xdr:cNvPr id="73" name="Rectangle 72">
          <a:extLst>
            <a:ext uri="{FF2B5EF4-FFF2-40B4-BE49-F238E27FC236}">
              <a16:creationId xmlns:a16="http://schemas.microsoft.com/office/drawing/2014/main" id="{E74BEC8B-2824-463A-AA82-5DF41C452F33}"/>
            </a:ext>
          </a:extLst>
        </xdr:cNvPr>
        <xdr:cNvSpPr/>
      </xdr:nvSpPr>
      <xdr:spPr>
        <a:xfrm>
          <a:off x="5131594" y="6393657"/>
          <a:ext cx="792000" cy="72000"/>
        </a:xfrm>
        <a:prstGeom prst="rect">
          <a:avLst/>
        </a:prstGeom>
        <a:pattFill prst="dkUpDiag">
          <a:fgClr>
            <a:schemeClr val="accent1"/>
          </a:fgClr>
          <a:bgClr>
            <a:schemeClr val="bg1"/>
          </a:bgClr>
        </a:patt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</xdr:col>
      <xdr:colOff>-1</xdr:colOff>
      <xdr:row>40</xdr:row>
      <xdr:rowOff>35718</xdr:rowOff>
    </xdr:from>
    <xdr:to>
      <xdr:col>28</xdr:col>
      <xdr:colOff>18093</xdr:colOff>
      <xdr:row>40</xdr:row>
      <xdr:rowOff>107718</xdr:rowOff>
    </xdr:to>
    <xdr:sp macro="" textlink="">
      <xdr:nvSpPr>
        <xdr:cNvPr id="74" name="Rectangle 73">
          <a:extLst>
            <a:ext uri="{FF2B5EF4-FFF2-40B4-BE49-F238E27FC236}">
              <a16:creationId xmlns:a16="http://schemas.microsoft.com/office/drawing/2014/main" id="{4570138C-19DB-4E22-BCE6-DD4C11CA4438}"/>
            </a:ext>
          </a:extLst>
        </xdr:cNvPr>
        <xdr:cNvSpPr/>
      </xdr:nvSpPr>
      <xdr:spPr>
        <a:xfrm>
          <a:off x="5167312" y="6965156"/>
          <a:ext cx="792000" cy="72000"/>
        </a:xfrm>
        <a:prstGeom prst="rect">
          <a:avLst/>
        </a:prstGeom>
        <a:pattFill prst="dkUpDiag">
          <a:fgClr>
            <a:schemeClr val="accent1"/>
          </a:fgClr>
          <a:bgClr>
            <a:schemeClr val="bg1"/>
          </a:bgClr>
        </a:patt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11906</xdr:colOff>
      <xdr:row>24</xdr:row>
      <xdr:rowOff>35719</xdr:rowOff>
    </xdr:from>
    <xdr:to>
      <xdr:col>26</xdr:col>
      <xdr:colOff>4781</xdr:colOff>
      <xdr:row>24</xdr:row>
      <xdr:rowOff>107719</xdr:rowOff>
    </xdr:to>
    <xdr:sp macro="" textlink="">
      <xdr:nvSpPr>
        <xdr:cNvPr id="79" name="Rectangle 78">
          <a:extLst>
            <a:ext uri="{FF2B5EF4-FFF2-40B4-BE49-F238E27FC236}">
              <a16:creationId xmlns:a16="http://schemas.microsoft.com/office/drawing/2014/main" id="{8AB0F683-E63B-490F-A7B3-E63DB0B6B8F6}"/>
            </a:ext>
          </a:extLst>
        </xdr:cNvPr>
        <xdr:cNvSpPr/>
      </xdr:nvSpPr>
      <xdr:spPr>
        <a:xfrm>
          <a:off x="5024437" y="4274344"/>
          <a:ext cx="612000" cy="72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19</xdr:col>
      <xdr:colOff>119062</xdr:colOff>
      <xdr:row>23</xdr:row>
      <xdr:rowOff>23813</xdr:rowOff>
    </xdr:from>
    <xdr:ext cx="1206099" cy="271356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BB866D39-E014-4F4F-A2A5-90F0A94232F1}"/>
            </a:ext>
          </a:extLst>
        </xdr:cNvPr>
        <xdr:cNvSpPr txBox="1"/>
      </xdr:nvSpPr>
      <xdr:spPr>
        <a:xfrm>
          <a:off x="4667250" y="4071938"/>
          <a:ext cx="1206099" cy="2713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h-TH" sz="1100"/>
            <a:t>วงกบ(ระบบเปียก)</a:t>
          </a:r>
          <a:endParaRPr lang="en-US" sz="1100"/>
        </a:p>
      </xdr:txBody>
    </xdr:sp>
    <xdr:clientData/>
  </xdr:oneCellAnchor>
  <xdr:oneCellAnchor>
    <xdr:from>
      <xdr:col>29</xdr:col>
      <xdr:colOff>25514</xdr:colOff>
      <xdr:row>23</xdr:row>
      <xdr:rowOff>30616</xdr:rowOff>
    </xdr:from>
    <xdr:ext cx="920124" cy="271356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AB33CC47-058A-4BC8-93A3-3FEEDAE88107}"/>
            </a:ext>
          </a:extLst>
        </xdr:cNvPr>
        <xdr:cNvSpPr txBox="1"/>
      </xdr:nvSpPr>
      <xdr:spPr>
        <a:xfrm>
          <a:off x="5992246" y="4058330"/>
          <a:ext cx="920124" cy="2713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h-TH" sz="1100"/>
            <a:t>บานภายนอก</a:t>
          </a:r>
          <a:endParaRPr lang="en-US" sz="1100"/>
        </a:p>
      </xdr:txBody>
    </xdr:sp>
    <xdr:clientData/>
  </xdr:oneCellAnchor>
  <xdr:oneCellAnchor>
    <xdr:from>
      <xdr:col>41</xdr:col>
      <xdr:colOff>71438</xdr:colOff>
      <xdr:row>23</xdr:row>
      <xdr:rowOff>47628</xdr:rowOff>
    </xdr:from>
    <xdr:ext cx="814582" cy="271356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EE0541FB-F100-43AC-8478-403FE1EA30C4}"/>
            </a:ext>
          </a:extLst>
        </xdr:cNvPr>
        <xdr:cNvSpPr txBox="1"/>
      </xdr:nvSpPr>
      <xdr:spPr>
        <a:xfrm>
          <a:off x="7834313" y="4075342"/>
          <a:ext cx="814582" cy="2713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h-TH" sz="1100"/>
            <a:t>บานภายใน</a:t>
          </a:r>
          <a:endParaRPr lang="en-US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520/Dropbox/Project%231.0(&#3648;&#3626;&#3609;&#3629;&#3591;&#3634;&#3609;)%20ok1/&#3610;&#3634;&#3591;&#3585;&#3619;&#3632;&#3648;&#3592;&#3657;&#3634;/1.2.3%20BOQ/BOQ%20&#3610;&#3634;&#3591;&#3585;&#3619;&#3632;&#3648;&#3592;&#3657;&#3634;%20from%20SRP%20r7a%20for%20Time%20lin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Sum"/>
      <sheetName val="2.Mobilize"/>
      <sheetName val="3.โครงสร้าง(รวม)"/>
      <sheetName val="3.1 โครงสร้าง(Det)"/>
      <sheetName val="4.สถาปัตย์(รวม)"/>
      <sheetName val="4.1 สถาปัตย์(Det)"/>
      <sheetName val="5. EE(Sum)"/>
      <sheetName val="5.1 EE(Det)"/>
      <sheetName val="6. SN(Sum)"/>
      <sheetName val="6.1 SN(Det)"/>
    </sheetNames>
    <sheetDataSet>
      <sheetData sheetId="0">
        <row r="18">
          <cell r="H18">
            <v>6810000</v>
          </cell>
        </row>
      </sheetData>
      <sheetData sheetId="1">
        <row r="48">
          <cell r="N48">
            <v>5000</v>
          </cell>
          <cell r="O48">
            <v>65800</v>
          </cell>
          <cell r="P48">
            <v>102500</v>
          </cell>
        </row>
      </sheetData>
      <sheetData sheetId="2"/>
      <sheetData sheetId="3">
        <row r="7">
          <cell r="S7">
            <v>285200</v>
          </cell>
          <cell r="T7">
            <v>69331.199999999997</v>
          </cell>
          <cell r="V7">
            <v>448684.64169999998</v>
          </cell>
          <cell r="W7">
            <v>311200.07273500005</v>
          </cell>
          <cell r="X7">
            <v>89136.372924999974</v>
          </cell>
          <cell r="Y7">
            <v>26273.187499999996</v>
          </cell>
        </row>
        <row r="13">
          <cell r="F13">
            <v>28</v>
          </cell>
        </row>
        <row r="90">
          <cell r="U90">
            <v>173651.97018758999</v>
          </cell>
        </row>
        <row r="91">
          <cell r="U91">
            <v>289419.95031265001</v>
          </cell>
        </row>
        <row r="92">
          <cell r="U92">
            <v>520955.91056277003</v>
          </cell>
        </row>
        <row r="93">
          <cell r="U93">
            <v>173651.97018758999</v>
          </cell>
        </row>
      </sheetData>
      <sheetData sheetId="4"/>
      <sheetData sheetId="5">
        <row r="7">
          <cell r="X7">
            <v>453815.57600000012</v>
          </cell>
          <cell r="Y7">
            <v>354871.45050000015</v>
          </cell>
          <cell r="Z7">
            <v>220979.4</v>
          </cell>
          <cell r="AA7">
            <v>167644.125</v>
          </cell>
          <cell r="AB7">
            <v>166637.99</v>
          </cell>
          <cell r="AC7">
            <v>9236.7999999999993</v>
          </cell>
          <cell r="AD7">
            <v>330923.20650000003</v>
          </cell>
          <cell r="AE7">
            <v>217603.28749999998</v>
          </cell>
          <cell r="AG7">
            <v>94921</v>
          </cell>
          <cell r="AH7">
            <v>267466.56874999998</v>
          </cell>
          <cell r="AI7">
            <v>38237.614999999998</v>
          </cell>
          <cell r="AJ7">
            <v>168956.21750000003</v>
          </cell>
          <cell r="AK7">
            <v>500759.15920493059</v>
          </cell>
          <cell r="AL7">
            <v>72420.812999999995</v>
          </cell>
        </row>
      </sheetData>
      <sheetData sheetId="6"/>
      <sheetData sheetId="7">
        <row r="7">
          <cell r="N7">
            <v>119443.83</v>
          </cell>
          <cell r="O7">
            <v>125586.67</v>
          </cell>
          <cell r="P7">
            <v>60757.950000000004</v>
          </cell>
          <cell r="Q7">
            <v>44629.2</v>
          </cell>
          <cell r="R7">
            <v>23276</v>
          </cell>
        </row>
      </sheetData>
      <sheetData sheetId="8"/>
      <sheetData sheetId="9">
        <row r="7">
          <cell r="O7">
            <v>194485.29347499995</v>
          </cell>
          <cell r="P7">
            <v>21252</v>
          </cell>
          <cell r="Q7">
            <v>83743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52C74-457C-4EEC-97FA-18D545E32930}">
  <sheetPr>
    <pageSetUpPr fitToPage="1"/>
  </sheetPr>
  <dimension ref="C1:BH75"/>
  <sheetViews>
    <sheetView zoomScale="80" zoomScaleNormal="80" workbookViewId="0">
      <selection activeCell="H20" sqref="H20"/>
    </sheetView>
  </sheetViews>
  <sheetFormatPr defaultRowHeight="15"/>
  <cols>
    <col min="1" max="2" width="1.7109375" customWidth="1"/>
    <col min="3" max="3" width="3.42578125" bestFit="1" customWidth="1"/>
    <col min="4" max="4" width="25.7109375" customWidth="1"/>
    <col min="5" max="5" width="6" customWidth="1"/>
    <col min="6" max="7" width="4.7109375" style="66" customWidth="1"/>
    <col min="8" max="8" width="8.7109375" style="66" customWidth="1"/>
    <col min="9" max="9" width="10.7109375" style="66" customWidth="1"/>
    <col min="10" max="10" width="3.85546875" style="66" customWidth="1"/>
    <col min="11" max="11" width="8.7109375" style="66" customWidth="1"/>
    <col min="12" max="59" width="2.28515625" style="29" customWidth="1"/>
    <col min="60" max="60" width="10.7109375" customWidth="1"/>
    <col min="61" max="61" width="1.7109375" customWidth="1"/>
  </cols>
  <sheetData>
    <row r="1" spans="3:60" ht="4.9000000000000004" customHeight="1"/>
    <row r="2" spans="3:60" ht="4.9000000000000004" customHeight="1"/>
    <row r="3" spans="3:60" ht="21.75" thickBot="1">
      <c r="D3" s="183" t="s">
        <v>153</v>
      </c>
      <c r="L3" s="66"/>
      <c r="AV3" s="255" t="s">
        <v>151</v>
      </c>
      <c r="AW3" s="255"/>
      <c r="AX3" s="255"/>
      <c r="AY3" s="255"/>
      <c r="AZ3" s="255"/>
      <c r="BA3" s="255"/>
      <c r="BB3" s="255"/>
      <c r="BC3" s="255"/>
      <c r="BD3" s="255"/>
      <c r="BE3" s="255"/>
      <c r="BF3" s="255"/>
      <c r="BG3" s="255"/>
      <c r="BH3" s="255"/>
    </row>
    <row r="4" spans="3:60">
      <c r="C4" s="256" t="s">
        <v>0</v>
      </c>
      <c r="D4" s="258" t="s">
        <v>152</v>
      </c>
      <c r="E4" s="260" t="s">
        <v>26</v>
      </c>
      <c r="F4" s="261"/>
      <c r="G4" s="126"/>
      <c r="H4" s="127"/>
      <c r="I4" s="127"/>
      <c r="J4" s="125"/>
      <c r="K4" s="123" t="s">
        <v>103</v>
      </c>
      <c r="L4" s="264" t="s">
        <v>30</v>
      </c>
      <c r="M4" s="265"/>
      <c r="N4" s="265"/>
      <c r="O4" s="265"/>
      <c r="P4" s="265"/>
      <c r="Q4" s="265"/>
      <c r="R4" s="265"/>
      <c r="S4" s="265"/>
      <c r="T4" s="265"/>
      <c r="U4" s="265"/>
      <c r="V4" s="265"/>
      <c r="W4" s="265"/>
      <c r="X4" s="265"/>
      <c r="Y4" s="265"/>
      <c r="Z4" s="265"/>
      <c r="AA4" s="265"/>
      <c r="AB4" s="265"/>
      <c r="AC4" s="265"/>
      <c r="AD4" s="265"/>
      <c r="AE4" s="265"/>
      <c r="AF4" s="265"/>
      <c r="AG4" s="265"/>
      <c r="AH4" s="265"/>
      <c r="AI4" s="265"/>
      <c r="AJ4" s="265"/>
      <c r="AK4" s="265"/>
      <c r="AL4" s="265"/>
      <c r="AM4" s="265"/>
      <c r="AN4" s="265"/>
      <c r="AO4" s="265"/>
      <c r="AP4" s="265"/>
      <c r="AQ4" s="265"/>
      <c r="AR4" s="265"/>
      <c r="AS4" s="265"/>
      <c r="AT4" s="265"/>
      <c r="AU4" s="265"/>
      <c r="AV4" s="265"/>
      <c r="AW4" s="265"/>
      <c r="AX4" s="265"/>
      <c r="AY4" s="265"/>
      <c r="AZ4" s="265"/>
      <c r="BA4" s="265"/>
      <c r="BB4" s="265"/>
      <c r="BC4" s="265"/>
      <c r="BD4" s="265"/>
      <c r="BE4" s="265"/>
      <c r="BF4" s="265"/>
      <c r="BG4" s="266"/>
      <c r="BH4" s="275" t="s">
        <v>104</v>
      </c>
    </row>
    <row r="5" spans="3:60" ht="15.75" thickBot="1">
      <c r="C5" s="257"/>
      <c r="D5" s="259"/>
      <c r="E5" s="262"/>
      <c r="F5" s="263"/>
      <c r="G5" s="153"/>
      <c r="H5" s="128"/>
      <c r="I5" s="128"/>
      <c r="J5" s="173"/>
      <c r="K5" s="124" t="s">
        <v>109</v>
      </c>
      <c r="L5" s="267" t="s">
        <v>55</v>
      </c>
      <c r="M5" s="268"/>
      <c r="N5" s="268"/>
      <c r="O5" s="268"/>
      <c r="P5" s="269" t="s">
        <v>56</v>
      </c>
      <c r="Q5" s="268"/>
      <c r="R5" s="268"/>
      <c r="S5" s="270"/>
      <c r="T5" s="268" t="s">
        <v>57</v>
      </c>
      <c r="U5" s="268"/>
      <c r="V5" s="268"/>
      <c r="W5" s="268"/>
      <c r="X5" s="269" t="s">
        <v>58</v>
      </c>
      <c r="Y5" s="268"/>
      <c r="Z5" s="268"/>
      <c r="AA5" s="270"/>
      <c r="AB5" s="269" t="s">
        <v>59</v>
      </c>
      <c r="AC5" s="268"/>
      <c r="AD5" s="268"/>
      <c r="AE5" s="270"/>
      <c r="AF5" s="268" t="s">
        <v>60</v>
      </c>
      <c r="AG5" s="268"/>
      <c r="AH5" s="268"/>
      <c r="AI5" s="268"/>
      <c r="AJ5" s="271" t="s">
        <v>61</v>
      </c>
      <c r="AK5" s="272"/>
      <c r="AL5" s="272"/>
      <c r="AM5" s="273"/>
      <c r="AN5" s="268" t="s">
        <v>62</v>
      </c>
      <c r="AO5" s="268"/>
      <c r="AP5" s="268"/>
      <c r="AQ5" s="268"/>
      <c r="AR5" s="271" t="s">
        <v>63</v>
      </c>
      <c r="AS5" s="272"/>
      <c r="AT5" s="272"/>
      <c r="AU5" s="273"/>
      <c r="AV5" s="268" t="s">
        <v>64</v>
      </c>
      <c r="AW5" s="268"/>
      <c r="AX5" s="268"/>
      <c r="AY5" s="268"/>
      <c r="AZ5" s="271" t="s">
        <v>65</v>
      </c>
      <c r="BA5" s="272"/>
      <c r="BB5" s="272"/>
      <c r="BC5" s="273"/>
      <c r="BD5" s="268" t="s">
        <v>66</v>
      </c>
      <c r="BE5" s="268"/>
      <c r="BF5" s="268"/>
      <c r="BG5" s="274"/>
      <c r="BH5" s="276"/>
    </row>
    <row r="6" spans="3:60" ht="28.5" hidden="1" thickBot="1">
      <c r="C6" s="3"/>
      <c r="D6" s="4"/>
      <c r="E6" s="67" t="s">
        <v>27</v>
      </c>
      <c r="F6" s="87" t="s">
        <v>28</v>
      </c>
      <c r="G6" s="154"/>
      <c r="H6" s="129"/>
      <c r="I6" s="129"/>
      <c r="J6" s="174"/>
      <c r="K6" s="106" t="s">
        <v>110</v>
      </c>
      <c r="L6" s="95" t="s">
        <v>31</v>
      </c>
      <c r="M6" s="31" t="s">
        <v>32</v>
      </c>
      <c r="N6" s="31" t="s">
        <v>33</v>
      </c>
      <c r="O6" s="48" t="s">
        <v>34</v>
      </c>
      <c r="P6" s="30" t="s">
        <v>35</v>
      </c>
      <c r="Q6" s="31" t="s">
        <v>36</v>
      </c>
      <c r="R6" s="31" t="s">
        <v>37</v>
      </c>
      <c r="S6" s="60" t="s">
        <v>38</v>
      </c>
      <c r="T6" s="54" t="s">
        <v>39</v>
      </c>
      <c r="U6" s="31" t="s">
        <v>40</v>
      </c>
      <c r="V6" s="31" t="s">
        <v>41</v>
      </c>
      <c r="W6" s="48" t="s">
        <v>42</v>
      </c>
      <c r="X6" s="30" t="s">
        <v>43</v>
      </c>
      <c r="Y6" s="31" t="s">
        <v>44</v>
      </c>
      <c r="Z6" s="31" t="s">
        <v>45</v>
      </c>
      <c r="AA6" s="60" t="s">
        <v>46</v>
      </c>
      <c r="AB6" s="30" t="s">
        <v>47</v>
      </c>
      <c r="AC6" s="31" t="s">
        <v>48</v>
      </c>
      <c r="AD6" s="31" t="s">
        <v>49</v>
      </c>
      <c r="AE6" s="60" t="s">
        <v>50</v>
      </c>
      <c r="AF6" s="54" t="s">
        <v>51</v>
      </c>
      <c r="AG6" s="31" t="s">
        <v>52</v>
      </c>
      <c r="AH6" s="31" t="s">
        <v>53</v>
      </c>
      <c r="AI6" s="48" t="s">
        <v>54</v>
      </c>
      <c r="AJ6" s="30" t="s">
        <v>67</v>
      </c>
      <c r="AK6" s="31" t="s">
        <v>68</v>
      </c>
      <c r="AL6" s="31" t="s">
        <v>69</v>
      </c>
      <c r="AM6" s="60" t="s">
        <v>70</v>
      </c>
      <c r="AN6" s="54" t="s">
        <v>71</v>
      </c>
      <c r="AO6" s="31" t="s">
        <v>72</v>
      </c>
      <c r="AP6" s="31" t="s">
        <v>73</v>
      </c>
      <c r="AQ6" s="48" t="s">
        <v>74</v>
      </c>
      <c r="AR6" s="30" t="s">
        <v>75</v>
      </c>
      <c r="AS6" s="31" t="s">
        <v>76</v>
      </c>
      <c r="AT6" s="31" t="s">
        <v>77</v>
      </c>
      <c r="AU6" s="60" t="s">
        <v>78</v>
      </c>
      <c r="AV6" s="54" t="s">
        <v>79</v>
      </c>
      <c r="AW6" s="31" t="s">
        <v>80</v>
      </c>
      <c r="AX6" s="31" t="s">
        <v>81</v>
      </c>
      <c r="AY6" s="48" t="s">
        <v>82</v>
      </c>
      <c r="AZ6" s="30" t="s">
        <v>83</v>
      </c>
      <c r="BA6" s="31" t="s">
        <v>84</v>
      </c>
      <c r="BB6" s="31" t="s">
        <v>85</v>
      </c>
      <c r="BC6" s="60" t="s">
        <v>86</v>
      </c>
      <c r="BD6" s="54" t="s">
        <v>87</v>
      </c>
      <c r="BE6" s="31" t="s">
        <v>88</v>
      </c>
      <c r="BF6" s="31" t="s">
        <v>89</v>
      </c>
      <c r="BG6" s="32" t="s">
        <v>90</v>
      </c>
      <c r="BH6" s="14"/>
    </row>
    <row r="7" spans="3:60">
      <c r="C7" s="68"/>
      <c r="D7" s="69" t="s">
        <v>1</v>
      </c>
      <c r="E7" s="70"/>
      <c r="F7" s="88"/>
      <c r="G7" s="155"/>
      <c r="H7" s="185"/>
      <c r="I7" s="197">
        <f>SUM(I8:I11)</f>
        <v>173300</v>
      </c>
      <c r="J7" s="175"/>
      <c r="K7" s="164">
        <f>SUM(K8:K11)</f>
        <v>173.3</v>
      </c>
      <c r="L7" s="96"/>
      <c r="M7" s="72"/>
      <c r="N7" s="72"/>
      <c r="O7" s="73"/>
      <c r="P7" s="71"/>
      <c r="Q7" s="72"/>
      <c r="R7" s="72"/>
      <c r="S7" s="74"/>
      <c r="T7" s="75"/>
      <c r="U7" s="72"/>
      <c r="V7" s="72"/>
      <c r="W7" s="73"/>
      <c r="X7" s="71"/>
      <c r="Y7" s="72"/>
      <c r="Z7" s="72"/>
      <c r="AA7" s="74"/>
      <c r="AB7" s="71"/>
      <c r="AC7" s="72"/>
      <c r="AD7" s="72"/>
      <c r="AE7" s="74"/>
      <c r="AF7" s="75"/>
      <c r="AG7" s="72"/>
      <c r="AH7" s="72"/>
      <c r="AI7" s="73"/>
      <c r="AJ7" s="71"/>
      <c r="AK7" s="72"/>
      <c r="AL7" s="72"/>
      <c r="AM7" s="74"/>
      <c r="AN7" s="75"/>
      <c r="AO7" s="72"/>
      <c r="AP7" s="72"/>
      <c r="AQ7" s="73"/>
      <c r="AR7" s="71"/>
      <c r="AS7" s="72"/>
      <c r="AT7" s="72"/>
      <c r="AU7" s="74"/>
      <c r="AV7" s="75"/>
      <c r="AW7" s="72"/>
      <c r="AX7" s="72"/>
      <c r="AY7" s="73"/>
      <c r="AZ7" s="71"/>
      <c r="BA7" s="72"/>
      <c r="BB7" s="72"/>
      <c r="BC7" s="74"/>
      <c r="BD7" s="75"/>
      <c r="BE7" s="72"/>
      <c r="BF7" s="72"/>
      <c r="BG7" s="76"/>
      <c r="BH7" s="77"/>
    </row>
    <row r="8" spans="3:60">
      <c r="C8" s="17">
        <v>1</v>
      </c>
      <c r="D8" s="18" t="s">
        <v>23</v>
      </c>
      <c r="E8" s="19"/>
      <c r="F8" s="89"/>
      <c r="G8" s="156"/>
      <c r="H8" s="130"/>
      <c r="I8" s="130"/>
      <c r="J8" s="176"/>
      <c r="K8" s="104"/>
      <c r="L8" s="97"/>
      <c r="M8" s="34"/>
      <c r="N8" s="34"/>
      <c r="O8" s="49"/>
      <c r="P8" s="33"/>
      <c r="Q8" s="34"/>
      <c r="R8" s="34"/>
      <c r="S8" s="61"/>
      <c r="T8" s="55"/>
      <c r="U8" s="34"/>
      <c r="V8" s="34"/>
      <c r="W8" s="49"/>
      <c r="X8" s="33"/>
      <c r="Y8" s="34"/>
      <c r="Z8" s="34"/>
      <c r="AA8" s="61"/>
      <c r="AB8" s="33"/>
      <c r="AC8" s="34"/>
      <c r="AD8" s="34"/>
      <c r="AE8" s="61"/>
      <c r="AF8" s="55"/>
      <c r="AG8" s="34"/>
      <c r="AH8" s="34"/>
      <c r="AI8" s="49"/>
      <c r="AJ8" s="33"/>
      <c r="AK8" s="34"/>
      <c r="AL8" s="34"/>
      <c r="AM8" s="61"/>
      <c r="AN8" s="55"/>
      <c r="AO8" s="34"/>
      <c r="AP8" s="34"/>
      <c r="AQ8" s="49"/>
      <c r="AR8" s="33"/>
      <c r="AS8" s="34"/>
      <c r="AT8" s="34"/>
      <c r="AU8" s="61"/>
      <c r="AV8" s="55"/>
      <c r="AW8" s="34"/>
      <c r="AX8" s="34"/>
      <c r="AY8" s="49"/>
      <c r="AZ8" s="33"/>
      <c r="BA8" s="34"/>
      <c r="BB8" s="34"/>
      <c r="BC8" s="61"/>
      <c r="BD8" s="55"/>
      <c r="BE8" s="34"/>
      <c r="BF8" s="34"/>
      <c r="BG8" s="35"/>
      <c r="BH8" s="20"/>
    </row>
    <row r="9" spans="3:60">
      <c r="C9" s="17">
        <v>2</v>
      </c>
      <c r="D9" s="9" t="s">
        <v>29</v>
      </c>
      <c r="E9" s="19"/>
      <c r="F9" s="89"/>
      <c r="G9" s="156"/>
      <c r="H9" s="130"/>
      <c r="I9" s="142">
        <f>'[1]2.Mobilize'!$N$48</f>
        <v>5000</v>
      </c>
      <c r="J9" s="181">
        <f>I9/I$54</f>
        <v>8.88298734503762E-4</v>
      </c>
      <c r="K9" s="122">
        <f>I9/1000</f>
        <v>5</v>
      </c>
      <c r="L9" s="97"/>
      <c r="M9" s="34"/>
      <c r="N9" s="34"/>
      <c r="O9" s="49"/>
      <c r="P9" s="33"/>
      <c r="Q9" s="34"/>
      <c r="R9" s="34"/>
      <c r="S9" s="61"/>
      <c r="T9" s="55"/>
      <c r="U9" s="34"/>
      <c r="V9" s="34"/>
      <c r="W9" s="49"/>
      <c r="X9" s="33"/>
      <c r="Y9" s="34"/>
      <c r="Z9" s="34"/>
      <c r="AA9" s="61"/>
      <c r="AB9" s="33"/>
      <c r="AC9" s="34"/>
      <c r="AD9" s="34"/>
      <c r="AE9" s="61"/>
      <c r="AF9" s="55"/>
      <c r="AG9" s="34"/>
      <c r="AH9" s="34"/>
      <c r="AI9" s="49"/>
      <c r="AJ9" s="33"/>
      <c r="AK9" s="34"/>
      <c r="AL9" s="34"/>
      <c r="AM9" s="61"/>
      <c r="AN9" s="55"/>
      <c r="AO9" s="34"/>
      <c r="AP9" s="34"/>
      <c r="AQ9" s="49"/>
      <c r="AR9" s="33"/>
      <c r="AS9" s="34"/>
      <c r="AT9" s="34"/>
      <c r="AU9" s="61"/>
      <c r="AV9" s="55"/>
      <c r="AW9" s="34"/>
      <c r="AX9" s="34"/>
      <c r="AY9" s="49"/>
      <c r="AZ9" s="33"/>
      <c r="BA9" s="34"/>
      <c r="BB9" s="34"/>
      <c r="BC9" s="61"/>
      <c r="BD9" s="55"/>
      <c r="BE9" s="34"/>
      <c r="BF9" s="34"/>
      <c r="BG9" s="35"/>
      <c r="BH9" s="20"/>
    </row>
    <row r="10" spans="3:60">
      <c r="C10" s="7">
        <v>3</v>
      </c>
      <c r="D10" s="9" t="s">
        <v>107</v>
      </c>
      <c r="E10" s="12"/>
      <c r="F10" s="90"/>
      <c r="G10" s="157"/>
      <c r="H10" s="186"/>
      <c r="I10" s="143">
        <f>'[1]2.Mobilize'!$O$48</f>
        <v>65800</v>
      </c>
      <c r="J10" s="181">
        <f>I10/I$54</f>
        <v>1.1690011346069508E-2</v>
      </c>
      <c r="K10" s="122">
        <f>I10/1000</f>
        <v>65.8</v>
      </c>
      <c r="L10" s="98"/>
      <c r="M10" s="37"/>
      <c r="N10" s="37"/>
      <c r="O10" s="50"/>
      <c r="P10" s="36"/>
      <c r="Q10" s="37"/>
      <c r="R10" s="37"/>
      <c r="S10" s="62"/>
      <c r="T10" s="56"/>
      <c r="U10" s="37"/>
      <c r="V10" s="37"/>
      <c r="W10" s="50"/>
      <c r="X10" s="36"/>
      <c r="Y10" s="37"/>
      <c r="Z10" s="37"/>
      <c r="AA10" s="62"/>
      <c r="AB10" s="36"/>
      <c r="AC10" s="37"/>
      <c r="AD10" s="37"/>
      <c r="AE10" s="62"/>
      <c r="AF10" s="56"/>
      <c r="AG10" s="37"/>
      <c r="AH10" s="37"/>
      <c r="AI10" s="50"/>
      <c r="AJ10" s="36"/>
      <c r="AK10" s="37"/>
      <c r="AL10" s="37"/>
      <c r="AM10" s="62"/>
      <c r="AN10" s="56"/>
      <c r="AO10" s="37"/>
      <c r="AP10" s="37"/>
      <c r="AQ10" s="50"/>
      <c r="AR10" s="36"/>
      <c r="AS10" s="37"/>
      <c r="AT10" s="37"/>
      <c r="AU10" s="62"/>
      <c r="AV10" s="56"/>
      <c r="AW10" s="37"/>
      <c r="AX10" s="37"/>
      <c r="AY10" s="50"/>
      <c r="AZ10" s="36"/>
      <c r="BA10" s="37"/>
      <c r="BB10" s="37"/>
      <c r="BC10" s="62"/>
      <c r="BD10" s="56"/>
      <c r="BE10" s="37"/>
      <c r="BF10" s="37"/>
      <c r="BG10" s="38"/>
      <c r="BH10" s="15"/>
    </row>
    <row r="11" spans="3:60" ht="15.75" thickBot="1">
      <c r="C11" s="17">
        <v>4</v>
      </c>
      <c r="D11" t="s">
        <v>108</v>
      </c>
      <c r="E11" s="132"/>
      <c r="F11" s="133"/>
      <c r="H11" s="187"/>
      <c r="I11" s="144">
        <f>'[1]2.Mobilize'!$P$48</f>
        <v>102500</v>
      </c>
      <c r="J11" s="181">
        <f>I11/I$54</f>
        <v>1.821012405732712E-2</v>
      </c>
      <c r="K11" s="122">
        <f>I11/1000</f>
        <v>102.5</v>
      </c>
      <c r="L11" s="134"/>
      <c r="M11" s="135"/>
      <c r="N11" s="135"/>
      <c r="O11" s="136"/>
      <c r="P11" s="137"/>
      <c r="Q11" s="135"/>
      <c r="R11" s="135"/>
      <c r="S11" s="138"/>
      <c r="T11" s="139"/>
      <c r="U11" s="135"/>
      <c r="V11" s="135"/>
      <c r="W11" s="136"/>
      <c r="X11" s="137"/>
      <c r="Y11" s="135"/>
      <c r="Z11" s="135"/>
      <c r="AA11" s="138"/>
      <c r="AB11" s="137"/>
      <c r="AC11" s="135"/>
      <c r="AD11" s="135"/>
      <c r="AE11" s="138"/>
      <c r="AF11" s="139"/>
      <c r="AG11" s="135"/>
      <c r="AH11" s="135"/>
      <c r="AI11" s="136"/>
      <c r="AJ11" s="137"/>
      <c r="AK11" s="135"/>
      <c r="AL11" s="135"/>
      <c r="AM11" s="138"/>
      <c r="AN11" s="139"/>
      <c r="AO11" s="135"/>
      <c r="AP11" s="135"/>
      <c r="AQ11" s="136"/>
      <c r="AR11" s="137"/>
      <c r="AS11" s="135"/>
      <c r="AT11" s="135"/>
      <c r="AU11" s="138"/>
      <c r="AV11" s="139"/>
      <c r="AW11" s="135"/>
      <c r="AX11" s="135"/>
      <c r="AY11" s="136"/>
      <c r="AZ11" s="137"/>
      <c r="BA11" s="135"/>
      <c r="BB11" s="135"/>
      <c r="BC11" s="138"/>
      <c r="BD11" s="139"/>
      <c r="BE11" s="135"/>
      <c r="BF11" s="135"/>
      <c r="BG11" s="140"/>
      <c r="BH11" s="141"/>
    </row>
    <row r="12" spans="3:60">
      <c r="C12" s="68"/>
      <c r="D12" s="69" t="s">
        <v>2</v>
      </c>
      <c r="E12" s="70"/>
      <c r="F12" s="88"/>
      <c r="G12" s="155"/>
      <c r="H12" s="185"/>
      <c r="I12" s="196">
        <f>SUM(I13:I22)</f>
        <v>2387505.2761105997</v>
      </c>
      <c r="J12" s="177"/>
      <c r="K12" s="165">
        <f>SUM(K13:K22)</f>
        <v>2387.5052761106003</v>
      </c>
      <c r="L12" s="96"/>
      <c r="M12" s="72"/>
      <c r="N12" s="72"/>
      <c r="O12" s="73"/>
      <c r="P12" s="71"/>
      <c r="Q12" s="72"/>
      <c r="R12" s="72"/>
      <c r="S12" s="74"/>
      <c r="T12" s="75"/>
      <c r="U12" s="72"/>
      <c r="V12" s="72"/>
      <c r="W12" s="73"/>
      <c r="X12" s="71"/>
      <c r="Y12" s="72"/>
      <c r="Z12" s="72"/>
      <c r="AA12" s="74"/>
      <c r="AB12" s="71"/>
      <c r="AC12" s="72"/>
      <c r="AD12" s="72"/>
      <c r="AE12" s="74"/>
      <c r="AF12" s="75"/>
      <c r="AG12" s="72"/>
      <c r="AH12" s="72"/>
      <c r="AI12" s="73"/>
      <c r="AJ12" s="71"/>
      <c r="AK12" s="72"/>
      <c r="AL12" s="72"/>
      <c r="AM12" s="74"/>
      <c r="AN12" s="75"/>
      <c r="AO12" s="72"/>
      <c r="AP12" s="72"/>
      <c r="AQ12" s="73"/>
      <c r="AR12" s="71"/>
      <c r="AS12" s="72"/>
      <c r="AT12" s="72"/>
      <c r="AU12" s="74"/>
      <c r="AV12" s="75"/>
      <c r="AW12" s="72"/>
      <c r="AX12" s="72"/>
      <c r="AY12" s="73"/>
      <c r="AZ12" s="71"/>
      <c r="BA12" s="72"/>
      <c r="BB12" s="72"/>
      <c r="BC12" s="74"/>
      <c r="BD12" s="75"/>
      <c r="BE12" s="72"/>
      <c r="BF12" s="72"/>
      <c r="BG12" s="76"/>
      <c r="BH12" s="77"/>
    </row>
    <row r="13" spans="3:60">
      <c r="C13" s="7">
        <v>1</v>
      </c>
      <c r="D13" s="8" t="s">
        <v>92</v>
      </c>
      <c r="E13" s="12">
        <f>'[1]3.1 โครงสร้าง(Det)'!$F$13</f>
        <v>28</v>
      </c>
      <c r="F13" s="90" t="s">
        <v>91</v>
      </c>
      <c r="G13" s="157"/>
      <c r="H13" s="186"/>
      <c r="I13" s="146">
        <f>'[1]3.1 โครงสร้าง(Det)'!$S$7</f>
        <v>285200</v>
      </c>
      <c r="J13" s="181">
        <f t="shared" ref="J13:J22" si="0">I13/I$54</f>
        <v>5.0668559816094583E-2</v>
      </c>
      <c r="K13" s="122">
        <f>I13/1000</f>
        <v>285.2</v>
      </c>
      <c r="L13" s="98"/>
      <c r="M13" s="37"/>
      <c r="N13" s="37"/>
      <c r="O13" s="50"/>
      <c r="P13" s="36"/>
      <c r="Q13" s="37"/>
      <c r="R13" s="37"/>
      <c r="S13" s="62"/>
      <c r="T13" s="56"/>
      <c r="U13" s="37"/>
      <c r="V13" s="37"/>
      <c r="W13" s="50"/>
      <c r="X13" s="36"/>
      <c r="Y13" s="37"/>
      <c r="Z13" s="37"/>
      <c r="AA13" s="62"/>
      <c r="AB13" s="36"/>
      <c r="AC13" s="37"/>
      <c r="AD13" s="37"/>
      <c r="AE13" s="62"/>
      <c r="AF13" s="56"/>
      <c r="AG13" s="37"/>
      <c r="AH13" s="37"/>
      <c r="AI13" s="50"/>
      <c r="AJ13" s="36"/>
      <c r="AK13" s="37"/>
      <c r="AL13" s="37"/>
      <c r="AM13" s="62"/>
      <c r="AN13" s="56"/>
      <c r="AO13" s="37"/>
      <c r="AP13" s="37"/>
      <c r="AQ13" s="50"/>
      <c r="AR13" s="36"/>
      <c r="AS13" s="37"/>
      <c r="AT13" s="37"/>
      <c r="AU13" s="62"/>
      <c r="AV13" s="56"/>
      <c r="AW13" s="37"/>
      <c r="AX13" s="37"/>
      <c r="AY13" s="50"/>
      <c r="AZ13" s="36"/>
      <c r="BA13" s="37"/>
      <c r="BB13" s="37"/>
      <c r="BC13" s="62"/>
      <c r="BD13" s="56"/>
      <c r="BE13" s="37"/>
      <c r="BF13" s="37"/>
      <c r="BG13" s="38"/>
      <c r="BH13" s="15"/>
    </row>
    <row r="14" spans="3:60">
      <c r="C14" s="107">
        <v>2</v>
      </c>
      <c r="D14" s="108" t="s">
        <v>93</v>
      </c>
      <c r="E14" s="109"/>
      <c r="F14" s="110"/>
      <c r="G14" s="158"/>
      <c r="H14" s="188"/>
      <c r="I14" s="150">
        <f>'[1]3.1 โครงสร้าง(Det)'!$T$7</f>
        <v>69331.199999999997</v>
      </c>
      <c r="J14" s="199">
        <f t="shared" si="0"/>
        <v>1.2317363444325444E-2</v>
      </c>
      <c r="K14" s="149">
        <f>I14/1000</f>
        <v>69.331199999999995</v>
      </c>
      <c r="L14" s="111"/>
      <c r="M14" s="112"/>
      <c r="N14" s="112"/>
      <c r="O14" s="113"/>
      <c r="P14" s="114"/>
      <c r="Q14" s="112"/>
      <c r="R14" s="112"/>
      <c r="S14" s="115"/>
      <c r="T14" s="116"/>
      <c r="U14" s="112"/>
      <c r="V14" s="112"/>
      <c r="W14" s="113"/>
      <c r="X14" s="114"/>
      <c r="Y14" s="112"/>
      <c r="Z14" s="112"/>
      <c r="AA14" s="115"/>
      <c r="AB14" s="114"/>
      <c r="AC14" s="112"/>
      <c r="AD14" s="112"/>
      <c r="AE14" s="115"/>
      <c r="AF14" s="116"/>
      <c r="AG14" s="112"/>
      <c r="AH14" s="112"/>
      <c r="AI14" s="113"/>
      <c r="AJ14" s="114"/>
      <c r="AK14" s="112"/>
      <c r="AL14" s="112"/>
      <c r="AM14" s="115"/>
      <c r="AN14" s="116"/>
      <c r="AO14" s="112"/>
      <c r="AP14" s="112"/>
      <c r="AQ14" s="113"/>
      <c r="AR14" s="114"/>
      <c r="AS14" s="112"/>
      <c r="AT14" s="112"/>
      <c r="AU14" s="115"/>
      <c r="AV14" s="116"/>
      <c r="AW14" s="112"/>
      <c r="AX14" s="112"/>
      <c r="AY14" s="113"/>
      <c r="AZ14" s="114"/>
      <c r="BA14" s="112"/>
      <c r="BB14" s="112"/>
      <c r="BC14" s="115"/>
      <c r="BD14" s="116"/>
      <c r="BE14" s="112"/>
      <c r="BF14" s="112"/>
      <c r="BG14" s="117"/>
      <c r="BH14" s="118"/>
    </row>
    <row r="15" spans="3:60">
      <c r="C15" s="17">
        <v>3</v>
      </c>
      <c r="D15" s="18" t="s">
        <v>94</v>
      </c>
      <c r="E15" s="19"/>
      <c r="F15" s="89"/>
      <c r="G15" s="156"/>
      <c r="H15" s="142"/>
      <c r="I15" s="145">
        <f>'[1]3.1 โครงสร้าง(Det)'!$U90</f>
        <v>173651.97018758999</v>
      </c>
      <c r="J15" s="181">
        <f t="shared" si="0"/>
        <v>3.0850965072344239E-2</v>
      </c>
      <c r="K15" s="148">
        <f t="shared" ref="K15:K18" si="1">I15/1000</f>
        <v>173.65197018759</v>
      </c>
      <c r="L15" s="97"/>
      <c r="M15" s="34"/>
      <c r="N15" s="34"/>
      <c r="O15" s="49"/>
      <c r="P15" s="33"/>
      <c r="Q15" s="34"/>
      <c r="R15" s="34"/>
      <c r="S15" s="61"/>
      <c r="T15" s="55"/>
      <c r="U15" s="34"/>
      <c r="V15" s="34"/>
      <c r="W15" s="49"/>
      <c r="X15" s="33"/>
      <c r="Y15" s="34"/>
      <c r="Z15" s="34"/>
      <c r="AA15" s="61"/>
      <c r="AB15" s="33"/>
      <c r="AC15" s="34"/>
      <c r="AD15" s="34"/>
      <c r="AE15" s="61"/>
      <c r="AF15" s="55"/>
      <c r="AG15" s="34"/>
      <c r="AH15" s="34"/>
      <c r="AI15" s="49"/>
      <c r="AJ15" s="33"/>
      <c r="AK15" s="34"/>
      <c r="AL15" s="34"/>
      <c r="AM15" s="61"/>
      <c r="AN15" s="55"/>
      <c r="AO15" s="34"/>
      <c r="AP15" s="34"/>
      <c r="AQ15" s="49"/>
      <c r="AR15" s="33"/>
      <c r="AS15" s="34"/>
      <c r="AT15" s="34"/>
      <c r="AU15" s="61"/>
      <c r="AV15" s="55"/>
      <c r="AW15" s="34"/>
      <c r="AX15" s="34"/>
      <c r="AY15" s="49"/>
      <c r="AZ15" s="33"/>
      <c r="BA15" s="34"/>
      <c r="BB15" s="34"/>
      <c r="BC15" s="61"/>
      <c r="BD15" s="55"/>
      <c r="BE15" s="34"/>
      <c r="BF15" s="34"/>
      <c r="BG15" s="35"/>
      <c r="BH15" s="20"/>
    </row>
    <row r="16" spans="3:60">
      <c r="C16" s="107">
        <v>4</v>
      </c>
      <c r="D16" s="108" t="s">
        <v>3</v>
      </c>
      <c r="E16" s="109"/>
      <c r="F16" s="110"/>
      <c r="G16" s="158"/>
      <c r="H16" s="188"/>
      <c r="I16" s="150">
        <f>'[1]3.1 โครงสร้าง(Det)'!$U91</f>
        <v>289419.95031265001</v>
      </c>
      <c r="J16" s="199">
        <f t="shared" si="0"/>
        <v>5.1418275120573738E-2</v>
      </c>
      <c r="K16" s="149">
        <f t="shared" si="1"/>
        <v>289.41995031265003</v>
      </c>
      <c r="L16" s="111"/>
      <c r="M16" s="112"/>
      <c r="N16" s="112"/>
      <c r="O16" s="113"/>
      <c r="P16" s="114"/>
      <c r="Q16" s="112"/>
      <c r="R16" s="112"/>
      <c r="S16" s="115"/>
      <c r="T16" s="116"/>
      <c r="U16" s="112"/>
      <c r="V16" s="112"/>
      <c r="W16" s="113"/>
      <c r="X16" s="114"/>
      <c r="Y16" s="112"/>
      <c r="Z16" s="112"/>
      <c r="AA16" s="115"/>
      <c r="AB16" s="114"/>
      <c r="AC16" s="112"/>
      <c r="AD16" s="112"/>
      <c r="AE16" s="115"/>
      <c r="AF16" s="116"/>
      <c r="AG16" s="112"/>
      <c r="AH16" s="112"/>
      <c r="AI16" s="113"/>
      <c r="AJ16" s="114"/>
      <c r="AK16" s="112"/>
      <c r="AL16" s="112"/>
      <c r="AM16" s="115"/>
      <c r="AN16" s="116"/>
      <c r="AO16" s="112"/>
      <c r="AP16" s="112"/>
      <c r="AQ16" s="113"/>
      <c r="AR16" s="114"/>
      <c r="AS16" s="112"/>
      <c r="AT16" s="112"/>
      <c r="AU16" s="115"/>
      <c r="AV16" s="116"/>
      <c r="AW16" s="112"/>
      <c r="AX16" s="112"/>
      <c r="AY16" s="113"/>
      <c r="AZ16" s="114"/>
      <c r="BA16" s="112"/>
      <c r="BB16" s="112"/>
      <c r="BC16" s="115"/>
      <c r="BD16" s="116"/>
      <c r="BE16" s="112"/>
      <c r="BF16" s="112"/>
      <c r="BG16" s="117"/>
      <c r="BH16" s="118"/>
    </row>
    <row r="17" spans="3:60">
      <c r="C17" s="17">
        <v>5</v>
      </c>
      <c r="D17" s="18" t="s">
        <v>4</v>
      </c>
      <c r="E17" s="19"/>
      <c r="F17" s="89"/>
      <c r="G17" s="156"/>
      <c r="H17" s="130"/>
      <c r="I17" s="145">
        <f>'[1]3.1 โครงสร้าง(Det)'!$U92</f>
        <v>520955.91056277003</v>
      </c>
      <c r="J17" s="182">
        <f t="shared" si="0"/>
        <v>9.2552895217032735E-2</v>
      </c>
      <c r="K17" s="148">
        <f t="shared" si="1"/>
        <v>520.95591056276999</v>
      </c>
      <c r="L17" s="97"/>
      <c r="M17" s="34"/>
      <c r="N17" s="34"/>
      <c r="O17" s="49"/>
      <c r="P17" s="33"/>
      <c r="Q17" s="34"/>
      <c r="R17" s="34"/>
      <c r="S17" s="61"/>
      <c r="T17" s="55"/>
      <c r="U17" s="34"/>
      <c r="V17" s="34"/>
      <c r="W17" s="49"/>
      <c r="X17" s="33"/>
      <c r="Y17" s="34"/>
      <c r="Z17" s="34"/>
      <c r="AA17" s="61"/>
      <c r="AB17" s="33"/>
      <c r="AC17" s="34"/>
      <c r="AD17" s="34"/>
      <c r="AE17" s="61"/>
      <c r="AF17" s="55"/>
      <c r="AG17" s="34"/>
      <c r="AH17" s="34"/>
      <c r="AI17" s="49"/>
      <c r="AJ17" s="33"/>
      <c r="AK17" s="34"/>
      <c r="AL17" s="34"/>
      <c r="AM17" s="61"/>
      <c r="AN17" s="55"/>
      <c r="AO17" s="34"/>
      <c r="AP17" s="34"/>
      <c r="AQ17" s="49"/>
      <c r="AR17" s="33"/>
      <c r="AS17" s="34"/>
      <c r="AT17" s="34"/>
      <c r="AU17" s="61"/>
      <c r="AV17" s="55"/>
      <c r="AW17" s="34"/>
      <c r="AX17" s="34"/>
      <c r="AY17" s="49"/>
      <c r="AZ17" s="33"/>
      <c r="BA17" s="34"/>
      <c r="BB17" s="34"/>
      <c r="BC17" s="61"/>
      <c r="BD17" s="55"/>
      <c r="BE17" s="34"/>
      <c r="BF17" s="34"/>
      <c r="BG17" s="35"/>
      <c r="BH17" s="20"/>
    </row>
    <row r="18" spans="3:60">
      <c r="C18" s="107">
        <v>6</v>
      </c>
      <c r="D18" s="108" t="s">
        <v>5</v>
      </c>
      <c r="E18" s="109"/>
      <c r="F18" s="110"/>
      <c r="G18" s="158"/>
      <c r="H18" s="188"/>
      <c r="I18" s="150">
        <f>'[1]3.1 โครงสร้าง(Det)'!$U93</f>
        <v>173651.97018758999</v>
      </c>
      <c r="J18" s="194">
        <f t="shared" si="0"/>
        <v>3.0850965072344239E-2</v>
      </c>
      <c r="K18" s="149">
        <f t="shared" si="1"/>
        <v>173.65197018759</v>
      </c>
      <c r="L18" s="111"/>
      <c r="M18" s="112"/>
      <c r="N18" s="112"/>
      <c r="O18" s="113"/>
      <c r="P18" s="114"/>
      <c r="Q18" s="112"/>
      <c r="R18" s="112"/>
      <c r="S18" s="115"/>
      <c r="T18" s="116"/>
      <c r="U18" s="112"/>
      <c r="V18" s="112"/>
      <c r="W18" s="113"/>
      <c r="X18" s="114"/>
      <c r="Y18" s="112"/>
      <c r="Z18" s="112"/>
      <c r="AA18" s="115"/>
      <c r="AB18" s="114"/>
      <c r="AC18" s="112"/>
      <c r="AD18" s="112"/>
      <c r="AE18" s="115"/>
      <c r="AF18" s="116"/>
      <c r="AG18" s="112"/>
      <c r="AH18" s="112"/>
      <c r="AI18" s="113"/>
      <c r="AJ18" s="114"/>
      <c r="AK18" s="112"/>
      <c r="AL18" s="112"/>
      <c r="AM18" s="115"/>
      <c r="AN18" s="116"/>
      <c r="AO18" s="112"/>
      <c r="AP18" s="112"/>
      <c r="AQ18" s="113"/>
      <c r="AR18" s="114"/>
      <c r="AS18" s="112"/>
      <c r="AT18" s="112"/>
      <c r="AU18" s="115"/>
      <c r="AV18" s="116"/>
      <c r="AW18" s="112"/>
      <c r="AX18" s="112"/>
      <c r="AY18" s="113"/>
      <c r="AZ18" s="114"/>
      <c r="BA18" s="112"/>
      <c r="BB18" s="112"/>
      <c r="BC18" s="115"/>
      <c r="BD18" s="116"/>
      <c r="BE18" s="112"/>
      <c r="BF18" s="112"/>
      <c r="BG18" s="117"/>
      <c r="BH18" s="118"/>
    </row>
    <row r="19" spans="3:60">
      <c r="C19" s="17">
        <v>7</v>
      </c>
      <c r="D19" s="18" t="s">
        <v>6</v>
      </c>
      <c r="E19" s="19"/>
      <c r="F19" s="89"/>
      <c r="G19" s="156"/>
      <c r="H19" s="130"/>
      <c r="I19" s="145">
        <f>'[1]3.1 โครงสร้าง(Det)'!$V$7</f>
        <v>448684.64169999998</v>
      </c>
      <c r="J19" s="181">
        <f t="shared" si="0"/>
        <v>7.9713199882676777E-2</v>
      </c>
      <c r="K19" s="148">
        <f>I19/1000</f>
        <v>448.68464169999999</v>
      </c>
      <c r="L19" s="97"/>
      <c r="M19" s="34"/>
      <c r="N19" s="34"/>
      <c r="O19" s="49"/>
      <c r="P19" s="33"/>
      <c r="Q19" s="34"/>
      <c r="R19" s="34"/>
      <c r="S19" s="61"/>
      <c r="T19" s="55"/>
      <c r="U19" s="34"/>
      <c r="V19" s="34"/>
      <c r="W19" s="49"/>
      <c r="X19" s="33"/>
      <c r="Y19" s="34"/>
      <c r="Z19" s="34"/>
      <c r="AA19" s="61"/>
      <c r="AB19" s="33"/>
      <c r="AC19" s="34"/>
      <c r="AD19" s="34"/>
      <c r="AE19" s="61"/>
      <c r="AF19" s="55"/>
      <c r="AG19" s="34"/>
      <c r="AH19" s="34"/>
      <c r="AI19" s="49"/>
      <c r="AJ19" s="33"/>
      <c r="AK19" s="34"/>
      <c r="AL19" s="34"/>
      <c r="AM19" s="61"/>
      <c r="AN19" s="55"/>
      <c r="AO19" s="34"/>
      <c r="AP19" s="34"/>
      <c r="AQ19" s="49"/>
      <c r="AR19" s="33"/>
      <c r="AS19" s="34"/>
      <c r="AT19" s="34"/>
      <c r="AU19" s="61"/>
      <c r="AV19" s="55"/>
      <c r="AW19" s="34"/>
      <c r="AX19" s="34"/>
      <c r="AY19" s="49"/>
      <c r="AZ19" s="33"/>
      <c r="BA19" s="34"/>
      <c r="BB19" s="34"/>
      <c r="BC19" s="61"/>
      <c r="BD19" s="55"/>
      <c r="BE19" s="34"/>
      <c r="BF19" s="34"/>
      <c r="BG19" s="35"/>
      <c r="BH19" s="20"/>
    </row>
    <row r="20" spans="3:60">
      <c r="C20" s="7">
        <v>8</v>
      </c>
      <c r="D20" s="8" t="s">
        <v>7</v>
      </c>
      <c r="E20" s="12"/>
      <c r="F20" s="90"/>
      <c r="G20" s="157"/>
      <c r="H20" s="186"/>
      <c r="I20" s="146">
        <f>'[1]3.1 โครงสร้าง(Det)'!$W$7</f>
        <v>311200.07273500005</v>
      </c>
      <c r="J20" s="198">
        <f t="shared" si="0"/>
        <v>5.5287726157595848E-2</v>
      </c>
      <c r="K20" s="122">
        <f>I20/1000</f>
        <v>311.20007273500005</v>
      </c>
      <c r="L20" s="98"/>
      <c r="M20" s="37"/>
      <c r="N20" s="37"/>
      <c r="O20" s="50"/>
      <c r="P20" s="36"/>
      <c r="Q20" s="37"/>
      <c r="R20" s="37"/>
      <c r="S20" s="62"/>
      <c r="T20" s="56"/>
      <c r="U20" s="37"/>
      <c r="V20" s="37"/>
      <c r="W20" s="50"/>
      <c r="X20" s="36"/>
      <c r="Y20" s="37"/>
      <c r="Z20" s="37"/>
      <c r="AA20" s="62"/>
      <c r="AB20" s="36"/>
      <c r="AC20" s="37"/>
      <c r="AD20" s="37"/>
      <c r="AE20" s="62"/>
      <c r="AF20" s="56"/>
      <c r="AG20" s="37"/>
      <c r="AH20" s="37"/>
      <c r="AI20" s="50"/>
      <c r="AJ20" s="36"/>
      <c r="AK20" s="37"/>
      <c r="AL20" s="37"/>
      <c r="AM20" s="62"/>
      <c r="AN20" s="56"/>
      <c r="AO20" s="37"/>
      <c r="AP20" s="37"/>
      <c r="AQ20" s="50"/>
      <c r="AR20" s="36"/>
      <c r="AS20" s="37"/>
      <c r="AT20" s="37"/>
      <c r="AU20" s="62"/>
      <c r="AV20" s="56"/>
      <c r="AW20" s="37"/>
      <c r="AX20" s="37"/>
      <c r="AY20" s="50"/>
      <c r="AZ20" s="36"/>
      <c r="BA20" s="37"/>
      <c r="BB20" s="37"/>
      <c r="BC20" s="62"/>
      <c r="BD20" s="56"/>
      <c r="BE20" s="37"/>
      <c r="BF20" s="37"/>
      <c r="BG20" s="38"/>
      <c r="BH20" s="15"/>
    </row>
    <row r="21" spans="3:60">
      <c r="C21" s="7">
        <v>9</v>
      </c>
      <c r="D21" s="8" t="s">
        <v>95</v>
      </c>
      <c r="E21" s="12"/>
      <c r="F21" s="90"/>
      <c r="G21" s="157"/>
      <c r="H21" s="186"/>
      <c r="I21" s="146">
        <f>'[1]3.1 โครงสร้าง(Det)'!$X$7</f>
        <v>89136.372924999974</v>
      </c>
      <c r="J21" s="198">
        <f t="shared" si="0"/>
        <v>1.5835945453506573E-2</v>
      </c>
      <c r="K21" s="122">
        <f>I21/1000</f>
        <v>89.136372924999975</v>
      </c>
      <c r="L21" s="98"/>
      <c r="M21" s="37"/>
      <c r="N21" s="37"/>
      <c r="O21" s="50"/>
      <c r="P21" s="36"/>
      <c r="Q21" s="37"/>
      <c r="R21" s="37"/>
      <c r="S21" s="62"/>
      <c r="T21" s="56"/>
      <c r="U21" s="37"/>
      <c r="V21" s="37"/>
      <c r="W21" s="50"/>
      <c r="X21" s="36"/>
      <c r="Y21" s="37"/>
      <c r="Z21" s="37"/>
      <c r="AA21" s="62"/>
      <c r="AB21" s="36"/>
      <c r="AC21" s="37"/>
      <c r="AD21" s="37"/>
      <c r="AE21" s="62"/>
      <c r="AF21" s="56"/>
      <c r="AG21" s="37"/>
      <c r="AH21" s="37"/>
      <c r="AI21" s="50"/>
      <c r="AJ21" s="36"/>
      <c r="AK21" s="37"/>
      <c r="AL21" s="37"/>
      <c r="AM21" s="62"/>
      <c r="AN21" s="56"/>
      <c r="AO21" s="37"/>
      <c r="AP21" s="37"/>
      <c r="AQ21" s="50"/>
      <c r="AR21" s="36"/>
      <c r="AS21" s="37"/>
      <c r="AT21" s="37"/>
      <c r="AU21" s="62"/>
      <c r="AV21" s="56"/>
      <c r="AW21" s="37"/>
      <c r="AX21" s="37"/>
      <c r="AY21" s="50"/>
      <c r="AZ21" s="36"/>
      <c r="BA21" s="37"/>
      <c r="BB21" s="37"/>
      <c r="BC21" s="62"/>
      <c r="BD21" s="56"/>
      <c r="BE21" s="37"/>
      <c r="BF21" s="37"/>
      <c r="BG21" s="38"/>
      <c r="BH21" s="15"/>
    </row>
    <row r="22" spans="3:60" ht="15.75" thickBot="1">
      <c r="C22" s="10">
        <v>10</v>
      </c>
      <c r="D22" s="11" t="s">
        <v>105</v>
      </c>
      <c r="E22" s="13"/>
      <c r="F22" s="91"/>
      <c r="G22" s="159"/>
      <c r="H22" s="131"/>
      <c r="I22" s="147">
        <f>'[1]3.1 โครงสร้าง(Det)'!$Y$7</f>
        <v>26273.187499999996</v>
      </c>
      <c r="J22" s="198">
        <f t="shared" si="0"/>
        <v>4.6676878415260114E-3</v>
      </c>
      <c r="K22" s="122">
        <f>I22/1000</f>
        <v>26.273187499999995</v>
      </c>
      <c r="L22" s="99"/>
      <c r="M22" s="40"/>
      <c r="N22" s="40"/>
      <c r="O22" s="51"/>
      <c r="P22" s="39"/>
      <c r="Q22" s="40"/>
      <c r="R22" s="40"/>
      <c r="S22" s="63"/>
      <c r="T22" s="57"/>
      <c r="U22" s="40"/>
      <c r="V22" s="40"/>
      <c r="W22" s="51"/>
      <c r="X22" s="39"/>
      <c r="Y22" s="40"/>
      <c r="Z22" s="40"/>
      <c r="AA22" s="63"/>
      <c r="AB22" s="39"/>
      <c r="AC22" s="40"/>
      <c r="AD22" s="40"/>
      <c r="AE22" s="63"/>
      <c r="AF22" s="57"/>
      <c r="AG22" s="40"/>
      <c r="AH22" s="40"/>
      <c r="AI22" s="51"/>
      <c r="AJ22" s="39"/>
      <c r="AK22" s="40"/>
      <c r="AL22" s="40"/>
      <c r="AM22" s="63"/>
      <c r="AN22" s="57"/>
      <c r="AO22" s="40"/>
      <c r="AP22" s="40"/>
      <c r="AQ22" s="51"/>
      <c r="AR22" s="39"/>
      <c r="AS22" s="40"/>
      <c r="AT22" s="40"/>
      <c r="AU22" s="63"/>
      <c r="AV22" s="57"/>
      <c r="AW22" s="40"/>
      <c r="AX22" s="40"/>
      <c r="AY22" s="51"/>
      <c r="AZ22" s="39"/>
      <c r="BA22" s="40"/>
      <c r="BB22" s="40"/>
      <c r="BC22" s="63"/>
      <c r="BD22" s="57"/>
      <c r="BE22" s="40"/>
      <c r="BF22" s="40"/>
      <c r="BG22" s="41"/>
      <c r="BH22" s="16"/>
    </row>
    <row r="23" spans="3:60">
      <c r="C23" s="78"/>
      <c r="D23" s="69" t="s">
        <v>25</v>
      </c>
      <c r="E23" s="79"/>
      <c r="F23" s="92"/>
      <c r="G23" s="160"/>
      <c r="H23" s="189"/>
      <c r="I23" s="197">
        <f>SUM(I24:I40)</f>
        <v>2394757.8322500004</v>
      </c>
      <c r="J23" s="175"/>
      <c r="K23" s="165">
        <f>SUM(K24:K40)</f>
        <v>2394.7578322500008</v>
      </c>
      <c r="L23" s="100"/>
      <c r="M23" s="81"/>
      <c r="N23" s="81"/>
      <c r="O23" s="82"/>
      <c r="P23" s="80"/>
      <c r="Q23" s="81"/>
      <c r="R23" s="81"/>
      <c r="S23" s="83"/>
      <c r="T23" s="84"/>
      <c r="U23" s="81"/>
      <c r="V23" s="81"/>
      <c r="W23" s="82"/>
      <c r="X23" s="80"/>
      <c r="Y23" s="81"/>
      <c r="Z23" s="81"/>
      <c r="AA23" s="83"/>
      <c r="AB23" s="80"/>
      <c r="AC23" s="81"/>
      <c r="AD23" s="81"/>
      <c r="AE23" s="83"/>
      <c r="AF23" s="84"/>
      <c r="AG23" s="81"/>
      <c r="AH23" s="81"/>
      <c r="AI23" s="82"/>
      <c r="AJ23" s="80"/>
      <c r="AK23" s="81"/>
      <c r="AL23" s="81"/>
      <c r="AM23" s="83"/>
      <c r="AN23" s="84"/>
      <c r="AO23" s="81"/>
      <c r="AP23" s="81"/>
      <c r="AQ23" s="82"/>
      <c r="AR23" s="80"/>
      <c r="AS23" s="81"/>
      <c r="AT23" s="81"/>
      <c r="AU23" s="83"/>
      <c r="AV23" s="84"/>
      <c r="AW23" s="81"/>
      <c r="AX23" s="81"/>
      <c r="AY23" s="82"/>
      <c r="AZ23" s="80"/>
      <c r="BA23" s="81"/>
      <c r="BB23" s="81"/>
      <c r="BC23" s="83"/>
      <c r="BD23" s="84"/>
      <c r="BE23" s="81"/>
      <c r="BF23" s="81"/>
      <c r="BG23" s="85"/>
      <c r="BH23" s="86"/>
    </row>
    <row r="24" spans="3:60">
      <c r="C24" s="21">
        <v>1</v>
      </c>
      <c r="D24" s="22" t="s">
        <v>8</v>
      </c>
      <c r="E24" s="23"/>
      <c r="F24" s="93"/>
      <c r="G24" s="161"/>
      <c r="H24" s="190"/>
      <c r="I24" s="168">
        <f>SUM(H25:H26)</f>
        <v>808687.02650000027</v>
      </c>
      <c r="J24" s="192">
        <f>I24/I$54</f>
        <v>0.14367113244991209</v>
      </c>
      <c r="K24" s="193">
        <f t="shared" ref="K24:K47" si="2">I24/1000</f>
        <v>808.68702650000023</v>
      </c>
      <c r="L24" s="101"/>
      <c r="M24" s="43"/>
      <c r="N24" s="43"/>
      <c r="O24" s="52"/>
      <c r="P24" s="42"/>
      <c r="Q24" s="43"/>
      <c r="R24" s="43"/>
      <c r="S24" s="64"/>
      <c r="T24" s="58"/>
      <c r="U24" s="43"/>
      <c r="V24" s="43"/>
      <c r="W24" s="52"/>
      <c r="X24" s="42"/>
      <c r="Y24" s="43"/>
      <c r="Z24" s="43"/>
      <c r="AA24" s="64"/>
      <c r="AB24" s="42"/>
      <c r="AC24" s="43"/>
      <c r="AD24" s="43"/>
      <c r="AE24" s="64"/>
      <c r="AF24" s="58"/>
      <c r="AG24" s="43"/>
      <c r="AH24" s="43"/>
      <c r="AI24" s="52"/>
      <c r="AJ24" s="42"/>
      <c r="AK24" s="43"/>
      <c r="AL24" s="43"/>
      <c r="AM24" s="64"/>
      <c r="AN24" s="58"/>
      <c r="AO24" s="43"/>
      <c r="AP24" s="43"/>
      <c r="AQ24" s="52"/>
      <c r="AR24" s="42"/>
      <c r="AS24" s="43"/>
      <c r="AT24" s="43"/>
      <c r="AU24" s="64"/>
      <c r="AV24" s="58"/>
      <c r="AW24" s="43"/>
      <c r="AX24" s="43"/>
      <c r="AY24" s="52"/>
      <c r="AZ24" s="42"/>
      <c r="BA24" s="43"/>
      <c r="BB24" s="43"/>
      <c r="BC24" s="64"/>
      <c r="BD24" s="58"/>
      <c r="BE24" s="43"/>
      <c r="BF24" s="43"/>
      <c r="BG24" s="44"/>
      <c r="BH24" s="24"/>
    </row>
    <row r="25" spans="3:60" hidden="1">
      <c r="C25" s="7"/>
      <c r="D25" s="119" t="s">
        <v>134</v>
      </c>
      <c r="E25" s="12"/>
      <c r="F25" s="90"/>
      <c r="G25" s="157"/>
      <c r="H25" s="146">
        <f>'[1]4.1 สถาปัตย์(Det)'!$X$7</f>
        <v>453815.57600000012</v>
      </c>
      <c r="I25" s="171"/>
      <c r="J25" s="195"/>
      <c r="K25" s="122"/>
      <c r="L25" s="98"/>
      <c r="M25" s="37"/>
      <c r="N25" s="37"/>
      <c r="O25" s="50"/>
      <c r="P25" s="36"/>
      <c r="Q25" s="37"/>
      <c r="R25" s="37"/>
      <c r="S25" s="62"/>
      <c r="T25" s="56"/>
      <c r="U25" s="37"/>
      <c r="V25" s="37"/>
      <c r="W25" s="50"/>
      <c r="X25" s="36"/>
      <c r="Y25" s="37"/>
      <c r="Z25" s="37"/>
      <c r="AA25" s="62"/>
      <c r="AB25" s="36"/>
      <c r="AC25" s="37"/>
      <c r="AD25" s="37"/>
      <c r="AE25" s="62"/>
      <c r="AF25" s="56"/>
      <c r="AG25" s="37"/>
      <c r="AH25" s="37"/>
      <c r="AI25" s="50"/>
      <c r="AJ25" s="36"/>
      <c r="AK25" s="37"/>
      <c r="AL25" s="37"/>
      <c r="AM25" s="62"/>
      <c r="AN25" s="56"/>
      <c r="AO25" s="37"/>
      <c r="AP25" s="37"/>
      <c r="AQ25" s="50"/>
      <c r="AR25" s="36"/>
      <c r="AS25" s="37"/>
      <c r="AT25" s="37"/>
      <c r="AU25" s="62"/>
      <c r="AV25" s="56"/>
      <c r="AW25" s="37"/>
      <c r="AX25" s="37"/>
      <c r="AY25" s="50"/>
      <c r="AZ25" s="36"/>
      <c r="BA25" s="37"/>
      <c r="BB25" s="37"/>
      <c r="BC25" s="62"/>
      <c r="BD25" s="56"/>
      <c r="BE25" s="37"/>
      <c r="BF25" s="37"/>
      <c r="BG25" s="38"/>
      <c r="BH25" s="15"/>
    </row>
    <row r="26" spans="3:60" hidden="1">
      <c r="C26" s="7"/>
      <c r="D26" s="119" t="s">
        <v>135</v>
      </c>
      <c r="E26" s="12"/>
      <c r="F26" s="90"/>
      <c r="G26" s="157"/>
      <c r="H26" s="146">
        <f>'[1]4.1 สถาปัตย์(Det)'!$Y$7</f>
        <v>354871.45050000015</v>
      </c>
      <c r="I26" s="171"/>
      <c r="J26" s="195"/>
      <c r="K26" s="122"/>
      <c r="L26" s="98"/>
      <c r="M26" s="37"/>
      <c r="N26" s="37"/>
      <c r="O26" s="50"/>
      <c r="P26" s="36"/>
      <c r="Q26" s="37"/>
      <c r="R26" s="37"/>
      <c r="S26" s="62"/>
      <c r="T26" s="56"/>
      <c r="U26" s="37"/>
      <c r="V26" s="37"/>
      <c r="W26" s="50"/>
      <c r="X26" s="36"/>
      <c r="Y26" s="37"/>
      <c r="Z26" s="37"/>
      <c r="AA26" s="62"/>
      <c r="AB26" s="36"/>
      <c r="AC26" s="37"/>
      <c r="AD26" s="37"/>
      <c r="AE26" s="62"/>
      <c r="AF26" s="56"/>
      <c r="AG26" s="37"/>
      <c r="AH26" s="37"/>
      <c r="AI26" s="50"/>
      <c r="AJ26" s="36"/>
      <c r="AK26" s="37"/>
      <c r="AL26" s="37"/>
      <c r="AM26" s="62"/>
      <c r="AN26" s="56"/>
      <c r="AO26" s="37"/>
      <c r="AP26" s="37"/>
      <c r="AQ26" s="50"/>
      <c r="AR26" s="36"/>
      <c r="AS26" s="37"/>
      <c r="AT26" s="37"/>
      <c r="AU26" s="62"/>
      <c r="AV26" s="56"/>
      <c r="AW26" s="37"/>
      <c r="AX26" s="37"/>
      <c r="AY26" s="50"/>
      <c r="AZ26" s="36"/>
      <c r="BA26" s="37"/>
      <c r="BB26" s="37"/>
      <c r="BC26" s="62"/>
      <c r="BD26" s="56"/>
      <c r="BE26" s="37"/>
      <c r="BF26" s="37"/>
      <c r="BG26" s="38"/>
      <c r="BH26" s="15"/>
    </row>
    <row r="27" spans="3:60">
      <c r="C27" s="107">
        <v>2</v>
      </c>
      <c r="D27" s="108" t="s">
        <v>9</v>
      </c>
      <c r="E27" s="109"/>
      <c r="F27" s="110"/>
      <c r="G27" s="158"/>
      <c r="H27" s="188"/>
      <c r="I27" s="169">
        <f>'[1]4.1 สถาปัตย์(Det)'!$AC$7</f>
        <v>9236.7999999999993</v>
      </c>
      <c r="J27" s="194">
        <f t="shared" ref="J27:J40" si="3">I27/I$54</f>
        <v>1.6410075501728696E-3</v>
      </c>
      <c r="K27" s="149">
        <f t="shared" si="2"/>
        <v>9.2367999999999988</v>
      </c>
      <c r="L27" s="111"/>
      <c r="M27" s="112"/>
      <c r="N27" s="112"/>
      <c r="O27" s="113"/>
      <c r="P27" s="114"/>
      <c r="Q27" s="112"/>
      <c r="R27" s="112"/>
      <c r="S27" s="115"/>
      <c r="T27" s="116"/>
      <c r="U27" s="112"/>
      <c r="V27" s="112"/>
      <c r="W27" s="113"/>
      <c r="X27" s="114"/>
      <c r="Y27" s="112"/>
      <c r="Z27" s="112"/>
      <c r="AA27" s="115"/>
      <c r="AB27" s="114"/>
      <c r="AC27" s="112"/>
      <c r="AD27" s="112"/>
      <c r="AE27" s="115"/>
      <c r="AF27" s="116"/>
      <c r="AG27" s="112"/>
      <c r="AH27" s="112"/>
      <c r="AI27" s="113"/>
      <c r="AJ27" s="114"/>
      <c r="AK27" s="112"/>
      <c r="AL27" s="112"/>
      <c r="AM27" s="115"/>
      <c r="AN27" s="116"/>
      <c r="AO27" s="112"/>
      <c r="AP27" s="112"/>
      <c r="AQ27" s="113"/>
      <c r="AR27" s="114"/>
      <c r="AS27" s="112"/>
      <c r="AT27" s="112"/>
      <c r="AU27" s="115"/>
      <c r="AV27" s="116"/>
      <c r="AW27" s="112"/>
      <c r="AX27" s="112"/>
      <c r="AY27" s="113"/>
      <c r="AZ27" s="114"/>
      <c r="BA27" s="112"/>
      <c r="BB27" s="112"/>
      <c r="BC27" s="115"/>
      <c r="BD27" s="116"/>
      <c r="BE27" s="112"/>
      <c r="BF27" s="112"/>
      <c r="BG27" s="117"/>
      <c r="BH27" s="118"/>
    </row>
    <row r="28" spans="3:60">
      <c r="C28" s="17">
        <v>3</v>
      </c>
      <c r="D28" s="18" t="s">
        <v>11</v>
      </c>
      <c r="E28" s="19"/>
      <c r="F28" s="89"/>
      <c r="G28" s="156"/>
      <c r="H28" s="130"/>
      <c r="I28" s="170">
        <f>'[1]4.1 สถาปัตย์(Det)'!$Z$7</f>
        <v>220979.4</v>
      </c>
      <c r="J28" s="181">
        <f t="shared" si="3"/>
        <v>3.9259144274280122E-2</v>
      </c>
      <c r="K28" s="148">
        <f t="shared" si="2"/>
        <v>220.9794</v>
      </c>
      <c r="L28" s="97"/>
      <c r="M28" s="34"/>
      <c r="N28" s="34"/>
      <c r="O28" s="49"/>
      <c r="P28" s="33"/>
      <c r="Q28" s="34"/>
      <c r="R28" s="34"/>
      <c r="S28" s="61"/>
      <c r="T28" s="55"/>
      <c r="U28" s="34"/>
      <c r="V28" s="34"/>
      <c r="W28" s="49"/>
      <c r="X28" s="33"/>
      <c r="Y28" s="34"/>
      <c r="Z28" s="34"/>
      <c r="AA28" s="61"/>
      <c r="AB28" s="33"/>
      <c r="AC28" s="34"/>
      <c r="AD28" s="34"/>
      <c r="AE28" s="61"/>
      <c r="AF28" s="55"/>
      <c r="AG28" s="34"/>
      <c r="AH28" s="34"/>
      <c r="AI28" s="49"/>
      <c r="AJ28" s="33"/>
      <c r="AK28" s="34"/>
      <c r="AL28" s="34"/>
      <c r="AM28" s="61"/>
      <c r="AN28" s="55"/>
      <c r="AO28" s="34"/>
      <c r="AP28" s="34"/>
      <c r="AQ28" s="49"/>
      <c r="AR28" s="33"/>
      <c r="AS28" s="34"/>
      <c r="AT28" s="34"/>
      <c r="AU28" s="61"/>
      <c r="AV28" s="55"/>
      <c r="AW28" s="34"/>
      <c r="AX28" s="34"/>
      <c r="AY28" s="49"/>
      <c r="AZ28" s="33"/>
      <c r="BA28" s="34"/>
      <c r="BB28" s="34"/>
      <c r="BC28" s="61"/>
      <c r="BD28" s="55"/>
      <c r="BE28" s="34"/>
      <c r="BF28" s="34"/>
      <c r="BG28" s="35"/>
      <c r="BH28" s="20"/>
    </row>
    <row r="29" spans="3:60">
      <c r="C29" s="107">
        <v>4</v>
      </c>
      <c r="D29" s="108" t="s">
        <v>12</v>
      </c>
      <c r="E29" s="109"/>
      <c r="F29" s="110"/>
      <c r="G29" s="158"/>
      <c r="H29" s="188"/>
      <c r="I29" s="169">
        <f>'[1]4.1 สถาปัตย์(Det)'!$AA$7</f>
        <v>167644.125</v>
      </c>
      <c r="J29" s="194">
        <f t="shared" si="3"/>
        <v>2.9783612816898099E-2</v>
      </c>
      <c r="K29" s="149">
        <f t="shared" si="2"/>
        <v>167.644125</v>
      </c>
      <c r="L29" s="111"/>
      <c r="M29" s="112"/>
      <c r="N29" s="112"/>
      <c r="O29" s="113"/>
      <c r="P29" s="114"/>
      <c r="Q29" s="112"/>
      <c r="R29" s="112"/>
      <c r="S29" s="115"/>
      <c r="T29" s="116"/>
      <c r="U29" s="112"/>
      <c r="V29" s="112"/>
      <c r="W29" s="113"/>
      <c r="X29" s="114"/>
      <c r="Y29" s="112"/>
      <c r="Z29" s="112"/>
      <c r="AA29" s="115"/>
      <c r="AB29" s="114"/>
      <c r="AC29" s="112"/>
      <c r="AD29" s="112"/>
      <c r="AE29" s="115"/>
      <c r="AF29" s="116"/>
      <c r="AG29" s="112"/>
      <c r="AH29" s="112"/>
      <c r="AI29" s="113"/>
      <c r="AJ29" s="114"/>
      <c r="AK29" s="112"/>
      <c r="AL29" s="112"/>
      <c r="AM29" s="115"/>
      <c r="AN29" s="116"/>
      <c r="AO29" s="112"/>
      <c r="AP29" s="112"/>
      <c r="AQ29" s="113"/>
      <c r="AR29" s="114"/>
      <c r="AS29" s="112"/>
      <c r="AT29" s="112"/>
      <c r="AU29" s="115"/>
      <c r="AV29" s="116"/>
      <c r="AW29" s="112"/>
      <c r="AX29" s="112"/>
      <c r="AY29" s="113"/>
      <c r="AZ29" s="114"/>
      <c r="BA29" s="112"/>
      <c r="BB29" s="112"/>
      <c r="BC29" s="115"/>
      <c r="BD29" s="116"/>
      <c r="BE29" s="112"/>
      <c r="BF29" s="112"/>
      <c r="BG29" s="117"/>
      <c r="BH29" s="118"/>
    </row>
    <row r="30" spans="3:60">
      <c r="C30" s="17">
        <v>5</v>
      </c>
      <c r="D30" s="18" t="s">
        <v>13</v>
      </c>
      <c r="E30" s="19"/>
      <c r="F30" s="89"/>
      <c r="G30" s="156"/>
      <c r="H30" s="130"/>
      <c r="I30" s="170">
        <f>'[1]4.1 สถาปัตย์(Det)'!$AD$7</f>
        <v>330923.20650000003</v>
      </c>
      <c r="J30" s="181">
        <f t="shared" si="3"/>
        <v>5.879173311037543E-2</v>
      </c>
      <c r="K30" s="148">
        <f t="shared" si="2"/>
        <v>330.92320650000005</v>
      </c>
      <c r="L30" s="97"/>
      <c r="M30" s="34"/>
      <c r="N30" s="34"/>
      <c r="O30" s="49"/>
      <c r="P30" s="33"/>
      <c r="Q30" s="34"/>
      <c r="R30" s="34"/>
      <c r="S30" s="61"/>
      <c r="T30" s="55"/>
      <c r="U30" s="34"/>
      <c r="V30" s="34"/>
      <c r="W30" s="49"/>
      <c r="X30" s="33"/>
      <c r="Y30" s="34"/>
      <c r="Z30" s="34"/>
      <c r="AA30" s="61"/>
      <c r="AB30" s="33"/>
      <c r="AC30" s="34"/>
      <c r="AD30" s="34"/>
      <c r="AE30" s="61"/>
      <c r="AF30" s="55"/>
      <c r="AG30" s="34"/>
      <c r="AH30" s="34"/>
      <c r="AI30" s="49"/>
      <c r="AJ30" s="33"/>
      <c r="AK30" s="34"/>
      <c r="AL30" s="34"/>
      <c r="AM30" s="61"/>
      <c r="AN30" s="55"/>
      <c r="AO30" s="34"/>
      <c r="AP30" s="34"/>
      <c r="AQ30" s="49"/>
      <c r="AR30" s="33"/>
      <c r="AS30" s="34"/>
      <c r="AT30" s="34"/>
      <c r="AU30" s="61"/>
      <c r="AV30" s="55"/>
      <c r="AW30" s="34"/>
      <c r="AX30" s="34"/>
      <c r="AY30" s="49"/>
      <c r="AZ30" s="33"/>
      <c r="BA30" s="34"/>
      <c r="BB30" s="34"/>
      <c r="BC30" s="61"/>
      <c r="BD30" s="55"/>
      <c r="BE30" s="34"/>
      <c r="BF30" s="34"/>
      <c r="BG30" s="35"/>
      <c r="BH30" s="20"/>
    </row>
    <row r="31" spans="3:60">
      <c r="C31" s="107">
        <v>6</v>
      </c>
      <c r="D31" s="108" t="s">
        <v>16</v>
      </c>
      <c r="E31" s="109"/>
      <c r="F31" s="110"/>
      <c r="G31" s="158"/>
      <c r="H31" s="188"/>
      <c r="I31" s="169">
        <f>'[1]4.1 สถาปัตย์(Det)'!$AE$7</f>
        <v>217603.28749999998</v>
      </c>
      <c r="J31" s="194">
        <f t="shared" si="3"/>
        <v>3.8659344982021657E-2</v>
      </c>
      <c r="K31" s="149">
        <f t="shared" si="2"/>
        <v>217.60328749999996</v>
      </c>
      <c r="L31" s="111"/>
      <c r="M31" s="112"/>
      <c r="N31" s="112"/>
      <c r="O31" s="113"/>
      <c r="P31" s="114"/>
      <c r="Q31" s="112"/>
      <c r="R31" s="112"/>
      <c r="S31" s="115"/>
      <c r="T31" s="116"/>
      <c r="U31" s="112"/>
      <c r="V31" s="112"/>
      <c r="W31" s="113"/>
      <c r="X31" s="114"/>
      <c r="Y31" s="112"/>
      <c r="Z31" s="112"/>
      <c r="AA31" s="115"/>
      <c r="AB31" s="114"/>
      <c r="AC31" s="112"/>
      <c r="AD31" s="112"/>
      <c r="AE31" s="115"/>
      <c r="AF31" s="116"/>
      <c r="AG31" s="112"/>
      <c r="AH31" s="112"/>
      <c r="AI31" s="113"/>
      <c r="AJ31" s="114"/>
      <c r="AK31" s="112"/>
      <c r="AL31" s="112"/>
      <c r="AM31" s="115"/>
      <c r="AN31" s="116"/>
      <c r="AO31" s="112"/>
      <c r="AP31" s="112"/>
      <c r="AQ31" s="113"/>
      <c r="AR31" s="114"/>
      <c r="AS31" s="112"/>
      <c r="AT31" s="112"/>
      <c r="AU31" s="115"/>
      <c r="AV31" s="116"/>
      <c r="AW31" s="112"/>
      <c r="AX31" s="112"/>
      <c r="AY31" s="113"/>
      <c r="AZ31" s="114"/>
      <c r="BA31" s="112"/>
      <c r="BB31" s="112"/>
      <c r="BC31" s="115"/>
      <c r="BD31" s="116"/>
      <c r="BE31" s="112"/>
      <c r="BF31" s="112"/>
      <c r="BG31" s="117"/>
      <c r="BH31" s="118"/>
    </row>
    <row r="32" spans="3:60">
      <c r="C32" s="17">
        <v>7</v>
      </c>
      <c r="D32" s="18" t="s">
        <v>17</v>
      </c>
      <c r="E32" s="19"/>
      <c r="F32" s="89"/>
      <c r="G32" s="156"/>
      <c r="H32" s="130"/>
      <c r="I32" s="170"/>
      <c r="J32" s="181">
        <f t="shared" si="3"/>
        <v>0</v>
      </c>
      <c r="K32" s="148">
        <f t="shared" si="2"/>
        <v>0</v>
      </c>
      <c r="L32" s="97"/>
      <c r="M32" s="34"/>
      <c r="N32" s="34"/>
      <c r="O32" s="49"/>
      <c r="P32" s="33"/>
      <c r="Q32" s="34"/>
      <c r="R32" s="34"/>
      <c r="S32" s="61"/>
      <c r="T32" s="55"/>
      <c r="U32" s="34"/>
      <c r="V32" s="34"/>
      <c r="W32" s="49"/>
      <c r="X32" s="33"/>
      <c r="Y32" s="34"/>
      <c r="Z32" s="34"/>
      <c r="AA32" s="61"/>
      <c r="AB32" s="33"/>
      <c r="AC32" s="34"/>
      <c r="AD32" s="34"/>
      <c r="AE32" s="61"/>
      <c r="AF32" s="55"/>
      <c r="AG32" s="34"/>
      <c r="AH32" s="34"/>
      <c r="AI32" s="49"/>
      <c r="AJ32" s="33"/>
      <c r="AK32" s="34"/>
      <c r="AL32" s="34"/>
      <c r="AM32" s="61"/>
      <c r="AN32" s="55"/>
      <c r="AO32" s="34"/>
      <c r="AP32" s="34"/>
      <c r="AQ32" s="49"/>
      <c r="AR32" s="33"/>
      <c r="AS32" s="34"/>
      <c r="AT32" s="34"/>
      <c r="AU32" s="61"/>
      <c r="AV32" s="55"/>
      <c r="AW32" s="34"/>
      <c r="AX32" s="34"/>
      <c r="AY32" s="49"/>
      <c r="AZ32" s="33"/>
      <c r="BA32" s="34"/>
      <c r="BB32" s="34"/>
      <c r="BC32" s="61"/>
      <c r="BD32" s="55"/>
      <c r="BE32" s="34"/>
      <c r="BF32" s="34"/>
      <c r="BG32" s="35"/>
      <c r="BH32" s="20"/>
    </row>
    <row r="33" spans="3:60">
      <c r="C33" s="7"/>
      <c r="D33" s="119" t="s">
        <v>10</v>
      </c>
      <c r="E33" s="12"/>
      <c r="F33" s="90"/>
      <c r="G33" s="157"/>
      <c r="H33" s="186"/>
      <c r="I33" s="171">
        <f>'[1]4.1 สถาปัตย์(Det)'!$AB$7</f>
        <v>166637.99</v>
      </c>
      <c r="J33" s="181">
        <f t="shared" si="3"/>
        <v>2.9604863127450108E-2</v>
      </c>
      <c r="K33" s="148">
        <f t="shared" si="2"/>
        <v>166.63799</v>
      </c>
      <c r="L33" s="98"/>
      <c r="M33" s="37"/>
      <c r="N33" s="37"/>
      <c r="O33" s="50"/>
      <c r="P33" s="36"/>
      <c r="Q33" s="37"/>
      <c r="R33" s="37"/>
      <c r="S33" s="62"/>
      <c r="T33" s="56"/>
      <c r="U33" s="37"/>
      <c r="V33" s="37"/>
      <c r="W33" s="50"/>
      <c r="X33" s="36"/>
      <c r="Y33" s="37"/>
      <c r="Z33" s="37"/>
      <c r="AA33" s="62"/>
      <c r="AB33" s="36"/>
      <c r="AC33" s="37"/>
      <c r="AD33" s="37"/>
      <c r="AE33" s="62"/>
      <c r="AF33" s="56"/>
      <c r="AG33" s="37"/>
      <c r="AH33" s="37"/>
      <c r="AI33" s="50"/>
      <c r="AJ33" s="36"/>
      <c r="AK33" s="37"/>
      <c r="AL33" s="37"/>
      <c r="AM33" s="62"/>
      <c r="AN33" s="56"/>
      <c r="AO33" s="37"/>
      <c r="AP33" s="37"/>
      <c r="AQ33" s="50"/>
      <c r="AR33" s="36"/>
      <c r="AS33" s="37"/>
      <c r="AT33" s="37"/>
      <c r="AU33" s="62"/>
      <c r="AV33" s="56"/>
      <c r="AW33" s="37"/>
      <c r="AX33" s="37"/>
      <c r="AY33" s="50"/>
      <c r="AZ33" s="36"/>
      <c r="BA33" s="37"/>
      <c r="BB33" s="37"/>
      <c r="BC33" s="62"/>
      <c r="BD33" s="56"/>
      <c r="BE33" s="37"/>
      <c r="BF33" s="37"/>
      <c r="BG33" s="38"/>
      <c r="BH33" s="15"/>
    </row>
    <row r="34" spans="3:60">
      <c r="C34" s="107"/>
      <c r="D34" s="120" t="s">
        <v>96</v>
      </c>
      <c r="E34" s="109"/>
      <c r="F34" s="110"/>
      <c r="G34" s="158"/>
      <c r="H34" s="188"/>
      <c r="I34" s="169"/>
      <c r="J34" s="194">
        <f t="shared" si="3"/>
        <v>0</v>
      </c>
      <c r="K34" s="149">
        <f t="shared" si="2"/>
        <v>0</v>
      </c>
      <c r="L34" s="111"/>
      <c r="M34" s="112"/>
      <c r="N34" s="112"/>
      <c r="O34" s="113"/>
      <c r="P34" s="114"/>
      <c r="Q34" s="112"/>
      <c r="R34" s="112"/>
      <c r="S34" s="115"/>
      <c r="T34" s="116"/>
      <c r="U34" s="112"/>
      <c r="V34" s="112"/>
      <c r="W34" s="113"/>
      <c r="X34" s="114"/>
      <c r="Y34" s="112"/>
      <c r="Z34" s="112"/>
      <c r="AA34" s="115"/>
      <c r="AB34" s="114"/>
      <c r="AC34" s="112"/>
      <c r="AD34" s="112"/>
      <c r="AE34" s="115"/>
      <c r="AF34" s="116"/>
      <c r="AG34" s="112"/>
      <c r="AH34" s="112"/>
      <c r="AI34" s="113"/>
      <c r="AJ34" s="114"/>
      <c r="AK34" s="112"/>
      <c r="AL34" s="112"/>
      <c r="AM34" s="115"/>
      <c r="AN34" s="116"/>
      <c r="AO34" s="112"/>
      <c r="AP34" s="112"/>
      <c r="AQ34" s="113"/>
      <c r="AR34" s="114"/>
      <c r="AS34" s="112"/>
      <c r="AT34" s="112"/>
      <c r="AU34" s="115"/>
      <c r="AV34" s="116"/>
      <c r="AW34" s="112"/>
      <c r="AX34" s="112"/>
      <c r="AY34" s="113"/>
      <c r="AZ34" s="114"/>
      <c r="BA34" s="112"/>
      <c r="BB34" s="112"/>
      <c r="BC34" s="115"/>
      <c r="BD34" s="116"/>
      <c r="BE34" s="112"/>
      <c r="BF34" s="112"/>
      <c r="BG34" s="117"/>
      <c r="BH34" s="118"/>
    </row>
    <row r="35" spans="3:60">
      <c r="C35" s="17">
        <v>8</v>
      </c>
      <c r="D35" s="18" t="s">
        <v>14</v>
      </c>
      <c r="E35" s="19"/>
      <c r="F35" s="89"/>
      <c r="G35" s="156"/>
      <c r="H35" s="130"/>
      <c r="I35" s="170">
        <f>'[1]4.1 สถาปัตย์(Det)'!$AG$7</f>
        <v>94921</v>
      </c>
      <c r="J35" s="181">
        <f t="shared" si="3"/>
        <v>1.686364083556632E-2</v>
      </c>
      <c r="K35" s="148">
        <f t="shared" si="2"/>
        <v>94.921000000000006</v>
      </c>
      <c r="L35" s="97"/>
      <c r="M35" s="34"/>
      <c r="N35" s="34"/>
      <c r="O35" s="49"/>
      <c r="P35" s="33"/>
      <c r="Q35" s="34"/>
      <c r="R35" s="34"/>
      <c r="S35" s="61"/>
      <c r="T35" s="55"/>
      <c r="U35" s="34"/>
      <c r="V35" s="34"/>
      <c r="W35" s="49"/>
      <c r="X35" s="33"/>
      <c r="Y35" s="34"/>
      <c r="Z35" s="34"/>
      <c r="AA35" s="61"/>
      <c r="AB35" s="33"/>
      <c r="AC35" s="34"/>
      <c r="AD35" s="34"/>
      <c r="AE35" s="61"/>
      <c r="AF35" s="55"/>
      <c r="AG35" s="34"/>
      <c r="AH35" s="34"/>
      <c r="AI35" s="49"/>
      <c r="AJ35" s="33"/>
      <c r="AK35" s="34"/>
      <c r="AL35" s="34"/>
      <c r="AM35" s="61"/>
      <c r="AN35" s="55"/>
      <c r="AO35" s="34"/>
      <c r="AP35" s="34"/>
      <c r="AQ35" s="49"/>
      <c r="AR35" s="33"/>
      <c r="AS35" s="34"/>
      <c r="AT35" s="34"/>
      <c r="AU35" s="61"/>
      <c r="AV35" s="55"/>
      <c r="AW35" s="34"/>
      <c r="AX35" s="34"/>
      <c r="AY35" s="49"/>
      <c r="AZ35" s="33"/>
      <c r="BA35" s="34"/>
      <c r="BB35" s="34"/>
      <c r="BC35" s="61"/>
      <c r="BD35" s="55"/>
      <c r="BE35" s="34"/>
      <c r="BF35" s="34"/>
      <c r="BG35" s="35"/>
      <c r="BH35" s="20"/>
    </row>
    <row r="36" spans="3:60">
      <c r="C36" s="107">
        <v>9</v>
      </c>
      <c r="D36" s="108" t="s">
        <v>15</v>
      </c>
      <c r="E36" s="109"/>
      <c r="F36" s="110"/>
      <c r="G36" s="158"/>
      <c r="H36" s="188"/>
      <c r="I36" s="169">
        <f>'[1]4.1 สถาปัตย์(Det)'!$AH$7</f>
        <v>267466.56874999998</v>
      </c>
      <c r="J36" s="194">
        <f t="shared" si="3"/>
        <v>4.7518042908537686E-2</v>
      </c>
      <c r="K36" s="149">
        <f t="shared" si="2"/>
        <v>267.46656874999996</v>
      </c>
      <c r="L36" s="111"/>
      <c r="M36" s="112"/>
      <c r="N36" s="112"/>
      <c r="O36" s="113"/>
      <c r="P36" s="114"/>
      <c r="Q36" s="112"/>
      <c r="R36" s="112"/>
      <c r="S36" s="115"/>
      <c r="T36" s="116"/>
      <c r="U36" s="112"/>
      <c r="V36" s="112"/>
      <c r="W36" s="113"/>
      <c r="X36" s="114"/>
      <c r="Y36" s="112"/>
      <c r="Z36" s="112"/>
      <c r="AA36" s="115"/>
      <c r="AB36" s="114"/>
      <c r="AC36" s="112"/>
      <c r="AD36" s="112"/>
      <c r="AE36" s="115"/>
      <c r="AF36" s="116"/>
      <c r="AG36" s="112"/>
      <c r="AH36" s="112"/>
      <c r="AI36" s="113"/>
      <c r="AJ36" s="114"/>
      <c r="AK36" s="112"/>
      <c r="AL36" s="112"/>
      <c r="AM36" s="115"/>
      <c r="AN36" s="116"/>
      <c r="AO36" s="112"/>
      <c r="AP36" s="112"/>
      <c r="AQ36" s="113"/>
      <c r="AR36" s="114"/>
      <c r="AS36" s="112"/>
      <c r="AT36" s="112"/>
      <c r="AU36" s="115"/>
      <c r="AV36" s="116"/>
      <c r="AW36" s="112"/>
      <c r="AX36" s="112"/>
      <c r="AY36" s="113"/>
      <c r="AZ36" s="114"/>
      <c r="BA36" s="112"/>
      <c r="BB36" s="112"/>
      <c r="BC36" s="115"/>
      <c r="BD36" s="116"/>
      <c r="BE36" s="112"/>
      <c r="BF36" s="112"/>
      <c r="BG36" s="117"/>
      <c r="BH36" s="118"/>
    </row>
    <row r="37" spans="3:60">
      <c r="C37" s="17">
        <v>10</v>
      </c>
      <c r="D37" s="18" t="s">
        <v>18</v>
      </c>
      <c r="E37" s="19"/>
      <c r="F37" s="89"/>
      <c r="G37" s="156"/>
      <c r="H37" s="130"/>
      <c r="I37" s="170">
        <f>'[1]4.1 สถาปัตย์(Det)'!$AI$7</f>
        <v>38237.614999999998</v>
      </c>
      <c r="J37" s="182">
        <f t="shared" si="3"/>
        <v>6.7932850029884129E-3</v>
      </c>
      <c r="K37" s="148">
        <f t="shared" si="2"/>
        <v>38.237614999999998</v>
      </c>
      <c r="L37" s="97"/>
      <c r="M37" s="34"/>
      <c r="N37" s="34"/>
      <c r="O37" s="49"/>
      <c r="P37" s="33"/>
      <c r="Q37" s="34"/>
      <c r="R37" s="34"/>
      <c r="S37" s="61"/>
      <c r="T37" s="55"/>
      <c r="U37" s="34"/>
      <c r="V37" s="34"/>
      <c r="W37" s="49"/>
      <c r="X37" s="33"/>
      <c r="Y37" s="34"/>
      <c r="Z37" s="34"/>
      <c r="AA37" s="61"/>
      <c r="AB37" s="33"/>
      <c r="AC37" s="34"/>
      <c r="AD37" s="34"/>
      <c r="AE37" s="61"/>
      <c r="AF37" s="55"/>
      <c r="AG37" s="34"/>
      <c r="AH37" s="34"/>
      <c r="AI37" s="49"/>
      <c r="AJ37" s="33"/>
      <c r="AK37" s="34"/>
      <c r="AL37" s="34"/>
      <c r="AM37" s="61"/>
      <c r="AN37" s="55"/>
      <c r="AO37" s="34"/>
      <c r="AP37" s="34"/>
      <c r="AQ37" s="49"/>
      <c r="AR37" s="33"/>
      <c r="AS37" s="34"/>
      <c r="AT37" s="34"/>
      <c r="AU37" s="61"/>
      <c r="AV37" s="55"/>
      <c r="AW37" s="34"/>
      <c r="AX37" s="34"/>
      <c r="AY37" s="49"/>
      <c r="AZ37" s="33"/>
      <c r="BA37" s="34"/>
      <c r="BB37" s="34"/>
      <c r="BC37" s="61"/>
      <c r="BD37" s="55"/>
      <c r="BE37" s="34"/>
      <c r="BF37" s="34"/>
      <c r="BG37" s="35"/>
      <c r="BH37" s="20"/>
    </row>
    <row r="38" spans="3:60">
      <c r="C38" s="7">
        <v>11</v>
      </c>
      <c r="D38" s="8" t="s">
        <v>19</v>
      </c>
      <c r="E38" s="12"/>
      <c r="F38" s="90"/>
      <c r="G38" s="157"/>
      <c r="H38" s="186"/>
      <c r="I38" s="171"/>
      <c r="J38" s="181">
        <f t="shared" si="3"/>
        <v>0</v>
      </c>
      <c r="K38" s="148">
        <f t="shared" si="2"/>
        <v>0</v>
      </c>
      <c r="L38" s="98"/>
      <c r="M38" s="37"/>
      <c r="N38" s="37"/>
      <c r="O38" s="50"/>
      <c r="P38" s="36"/>
      <c r="Q38" s="37"/>
      <c r="R38" s="37"/>
      <c r="S38" s="62"/>
      <c r="T38" s="56"/>
      <c r="U38" s="37"/>
      <c r="V38" s="37"/>
      <c r="W38" s="50"/>
      <c r="X38" s="36"/>
      <c r="Y38" s="37"/>
      <c r="Z38" s="37"/>
      <c r="AA38" s="62"/>
      <c r="AB38" s="36"/>
      <c r="AC38" s="37"/>
      <c r="AD38" s="37"/>
      <c r="AE38" s="62"/>
      <c r="AF38" s="56"/>
      <c r="AG38" s="37"/>
      <c r="AH38" s="37"/>
      <c r="AI38" s="50"/>
      <c r="AJ38" s="36"/>
      <c r="AK38" s="37"/>
      <c r="AL38" s="37"/>
      <c r="AM38" s="62"/>
      <c r="AN38" s="56"/>
      <c r="AO38" s="37"/>
      <c r="AP38" s="37"/>
      <c r="AQ38" s="50"/>
      <c r="AR38" s="36"/>
      <c r="AS38" s="37"/>
      <c r="AT38" s="37"/>
      <c r="AU38" s="62"/>
      <c r="AV38" s="56"/>
      <c r="AW38" s="37"/>
      <c r="AX38" s="37"/>
      <c r="AY38" s="50"/>
      <c r="AZ38" s="36"/>
      <c r="BA38" s="37"/>
      <c r="BB38" s="37"/>
      <c r="BC38" s="62"/>
      <c r="BD38" s="56"/>
      <c r="BE38" s="37"/>
      <c r="BF38" s="37"/>
      <c r="BG38" s="38"/>
      <c r="BH38" s="15"/>
    </row>
    <row r="39" spans="3:60">
      <c r="C39" s="7"/>
      <c r="D39" s="119" t="s">
        <v>20</v>
      </c>
      <c r="E39" s="12"/>
      <c r="F39" s="90"/>
      <c r="G39" s="157"/>
      <c r="H39" s="186"/>
      <c r="I39" s="171"/>
      <c r="J39" s="181">
        <f t="shared" si="3"/>
        <v>0</v>
      </c>
      <c r="K39" s="148">
        <f t="shared" si="2"/>
        <v>0</v>
      </c>
      <c r="L39" s="98"/>
      <c r="M39" s="37"/>
      <c r="N39" s="37"/>
      <c r="O39" s="50"/>
      <c r="P39" s="36"/>
      <c r="Q39" s="37"/>
      <c r="R39" s="37"/>
      <c r="S39" s="62"/>
      <c r="T39" s="56"/>
      <c r="U39" s="37"/>
      <c r="V39" s="37"/>
      <c r="W39" s="50"/>
      <c r="X39" s="36"/>
      <c r="Y39" s="37"/>
      <c r="Z39" s="37"/>
      <c r="AA39" s="62"/>
      <c r="AB39" s="36"/>
      <c r="AC39" s="37"/>
      <c r="AD39" s="37"/>
      <c r="AE39" s="62"/>
      <c r="AF39" s="56"/>
      <c r="AG39" s="37"/>
      <c r="AH39" s="37"/>
      <c r="AI39" s="50"/>
      <c r="AJ39" s="36"/>
      <c r="AK39" s="37"/>
      <c r="AL39" s="37"/>
      <c r="AM39" s="62"/>
      <c r="AN39" s="56"/>
      <c r="AO39" s="37"/>
      <c r="AP39" s="37"/>
      <c r="AQ39" s="50"/>
      <c r="AR39" s="36"/>
      <c r="AS39" s="37"/>
      <c r="AT39" s="37"/>
      <c r="AU39" s="62"/>
      <c r="AV39" s="56"/>
      <c r="AW39" s="37"/>
      <c r="AX39" s="37"/>
      <c r="AY39" s="50"/>
      <c r="AZ39" s="36"/>
      <c r="BA39" s="37"/>
      <c r="BB39" s="37"/>
      <c r="BC39" s="62"/>
      <c r="BD39" s="56"/>
      <c r="BE39" s="37"/>
      <c r="BF39" s="37"/>
      <c r="BG39" s="38"/>
      <c r="BH39" s="15"/>
    </row>
    <row r="40" spans="3:60" ht="15.75" thickBot="1">
      <c r="C40" s="25"/>
      <c r="D40" s="121" t="s">
        <v>105</v>
      </c>
      <c r="E40" s="27"/>
      <c r="F40" s="94"/>
      <c r="G40" s="162"/>
      <c r="H40" s="191"/>
      <c r="I40" s="172">
        <f>'[1]4.1 สถาปัตย์(Det)'!$AL$7</f>
        <v>72420.812999999995</v>
      </c>
      <c r="J40" s="181">
        <f t="shared" si="3"/>
        <v>1.2866263307926718E-2</v>
      </c>
      <c r="K40" s="148">
        <f t="shared" si="2"/>
        <v>72.420812999999995</v>
      </c>
      <c r="L40" s="102"/>
      <c r="M40" s="46"/>
      <c r="N40" s="46"/>
      <c r="O40" s="53"/>
      <c r="P40" s="45"/>
      <c r="Q40" s="46"/>
      <c r="R40" s="46"/>
      <c r="S40" s="65"/>
      <c r="T40" s="59"/>
      <c r="U40" s="46"/>
      <c r="V40" s="46"/>
      <c r="W40" s="53"/>
      <c r="X40" s="45"/>
      <c r="Y40" s="46"/>
      <c r="Z40" s="46"/>
      <c r="AA40" s="65"/>
      <c r="AB40" s="45"/>
      <c r="AC40" s="46"/>
      <c r="AD40" s="46"/>
      <c r="AE40" s="65"/>
      <c r="AF40" s="59"/>
      <c r="AG40" s="46"/>
      <c r="AH40" s="46"/>
      <c r="AI40" s="53"/>
      <c r="AJ40" s="45"/>
      <c r="AK40" s="46"/>
      <c r="AL40" s="46"/>
      <c r="AM40" s="65"/>
      <c r="AN40" s="59"/>
      <c r="AO40" s="46"/>
      <c r="AP40" s="46"/>
      <c r="AQ40" s="53"/>
      <c r="AR40" s="45"/>
      <c r="AS40" s="46"/>
      <c r="AT40" s="46"/>
      <c r="AU40" s="65"/>
      <c r="AV40" s="59"/>
      <c r="AW40" s="46"/>
      <c r="AX40" s="46"/>
      <c r="AY40" s="53"/>
      <c r="AZ40" s="45"/>
      <c r="BA40" s="46"/>
      <c r="BB40" s="46"/>
      <c r="BC40" s="65"/>
      <c r="BD40" s="59"/>
      <c r="BE40" s="46"/>
      <c r="BF40" s="46"/>
      <c r="BG40" s="47"/>
      <c r="BH40" s="28"/>
    </row>
    <row r="41" spans="3:60">
      <c r="C41" s="68"/>
      <c r="D41" s="69" t="s">
        <v>21</v>
      </c>
      <c r="E41" s="70"/>
      <c r="F41" s="88"/>
      <c r="G41" s="155"/>
      <c r="H41" s="185"/>
      <c r="I41" s="197">
        <f>SUM(I42:I47)</f>
        <v>373693.65</v>
      </c>
      <c r="J41" s="175"/>
      <c r="K41" s="165">
        <f>SUM(K42:K47)</f>
        <v>373.69364999999999</v>
      </c>
      <c r="L41" s="96"/>
      <c r="M41" s="72"/>
      <c r="N41" s="72"/>
      <c r="O41" s="73"/>
      <c r="P41" s="71"/>
      <c r="Q41" s="72"/>
      <c r="R41" s="72"/>
      <c r="S41" s="74"/>
      <c r="T41" s="75"/>
      <c r="U41" s="72"/>
      <c r="V41" s="72"/>
      <c r="W41" s="73"/>
      <c r="X41" s="71"/>
      <c r="Y41" s="72"/>
      <c r="Z41" s="72"/>
      <c r="AA41" s="74"/>
      <c r="AB41" s="71"/>
      <c r="AC41" s="72"/>
      <c r="AD41" s="72"/>
      <c r="AE41" s="74"/>
      <c r="AF41" s="75"/>
      <c r="AG41" s="72"/>
      <c r="AH41" s="72"/>
      <c r="AI41" s="73"/>
      <c r="AJ41" s="71"/>
      <c r="AK41" s="72"/>
      <c r="AL41" s="72"/>
      <c r="AM41" s="74"/>
      <c r="AN41" s="75"/>
      <c r="AO41" s="72"/>
      <c r="AP41" s="72"/>
      <c r="AQ41" s="73"/>
      <c r="AR41" s="71"/>
      <c r="AS41" s="72"/>
      <c r="AT41" s="72"/>
      <c r="AU41" s="74"/>
      <c r="AV41" s="75"/>
      <c r="AW41" s="72"/>
      <c r="AX41" s="72"/>
      <c r="AY41" s="73"/>
      <c r="AZ41" s="71"/>
      <c r="BA41" s="72"/>
      <c r="BB41" s="72"/>
      <c r="BC41" s="74"/>
      <c r="BD41" s="75"/>
      <c r="BE41" s="72"/>
      <c r="BF41" s="72"/>
      <c r="BG41" s="76"/>
      <c r="BH41" s="77"/>
    </row>
    <row r="42" spans="3:60">
      <c r="C42" s="17">
        <v>1</v>
      </c>
      <c r="D42" s="18" t="s">
        <v>97</v>
      </c>
      <c r="E42" s="19"/>
      <c r="F42" s="89"/>
      <c r="G42" s="156"/>
      <c r="H42" s="145"/>
      <c r="I42" s="145">
        <f>SUM(H43:H44)</f>
        <v>245030.5</v>
      </c>
      <c r="J42" s="181">
        <f>I42/I$54</f>
        <v>4.353205661296481E-2</v>
      </c>
      <c r="K42" s="148">
        <f t="shared" si="2"/>
        <v>245.03049999999999</v>
      </c>
      <c r="L42" s="97"/>
      <c r="M42" s="34"/>
      <c r="N42" s="34"/>
      <c r="O42" s="49"/>
      <c r="P42" s="33"/>
      <c r="Q42" s="34"/>
      <c r="R42" s="34"/>
      <c r="S42" s="61"/>
      <c r="T42" s="55"/>
      <c r="U42" s="34"/>
      <c r="V42" s="34"/>
      <c r="W42" s="49"/>
      <c r="X42" s="33"/>
      <c r="Y42" s="34"/>
      <c r="Z42" s="34"/>
      <c r="AA42" s="61"/>
      <c r="AB42" s="33"/>
      <c r="AC42" s="34"/>
      <c r="AD42" s="34"/>
      <c r="AE42" s="61"/>
      <c r="AF42" s="55"/>
      <c r="AG42" s="34"/>
      <c r="AH42" s="34"/>
      <c r="AI42" s="49"/>
      <c r="AJ42" s="33"/>
      <c r="AK42" s="34"/>
      <c r="AL42" s="34"/>
      <c r="AM42" s="61"/>
      <c r="AN42" s="55"/>
      <c r="AO42" s="34"/>
      <c r="AP42" s="34"/>
      <c r="AQ42" s="49"/>
      <c r="AR42" s="33"/>
      <c r="AS42" s="34"/>
      <c r="AT42" s="34"/>
      <c r="AU42" s="61"/>
      <c r="AV42" s="55"/>
      <c r="AW42" s="34"/>
      <c r="AX42" s="34"/>
      <c r="AY42" s="49"/>
      <c r="AZ42" s="33"/>
      <c r="BA42" s="34"/>
      <c r="BB42" s="34"/>
      <c r="BC42" s="61"/>
      <c r="BD42" s="55"/>
      <c r="BE42" s="34"/>
      <c r="BF42" s="34"/>
      <c r="BG42" s="35"/>
      <c r="BH42" s="20"/>
    </row>
    <row r="43" spans="3:60" hidden="1">
      <c r="C43" s="17"/>
      <c r="D43" s="184" t="s">
        <v>141</v>
      </c>
      <c r="E43" s="19"/>
      <c r="F43" s="89"/>
      <c r="G43" s="156"/>
      <c r="H43" s="145">
        <f>'[1]5.1 EE(Det)'!$N$7</f>
        <v>119443.83</v>
      </c>
      <c r="I43" s="145"/>
      <c r="J43" s="181"/>
      <c r="K43" s="148"/>
      <c r="L43" s="97"/>
      <c r="M43" s="34"/>
      <c r="N43" s="34"/>
      <c r="O43" s="49"/>
      <c r="P43" s="33"/>
      <c r="Q43" s="34"/>
      <c r="R43" s="34"/>
      <c r="S43" s="61"/>
      <c r="T43" s="55"/>
      <c r="U43" s="34"/>
      <c r="V43" s="34"/>
      <c r="W43" s="49"/>
      <c r="X43" s="33"/>
      <c r="Y43" s="34"/>
      <c r="Z43" s="34"/>
      <c r="AA43" s="61"/>
      <c r="AB43" s="33"/>
      <c r="AC43" s="34"/>
      <c r="AD43" s="34"/>
      <c r="AE43" s="61"/>
      <c r="AF43" s="55"/>
      <c r="AG43" s="34"/>
      <c r="AH43" s="34"/>
      <c r="AI43" s="49"/>
      <c r="AJ43" s="33"/>
      <c r="AK43" s="34"/>
      <c r="AL43" s="34"/>
      <c r="AM43" s="61"/>
      <c r="AN43" s="55"/>
      <c r="AO43" s="34"/>
      <c r="AP43" s="34"/>
      <c r="AQ43" s="49"/>
      <c r="AR43" s="33"/>
      <c r="AS43" s="34"/>
      <c r="AT43" s="34"/>
      <c r="AU43" s="61"/>
      <c r="AV43" s="55"/>
      <c r="AW43" s="34"/>
      <c r="AX43" s="34"/>
      <c r="AY43" s="49"/>
      <c r="AZ43" s="33"/>
      <c r="BA43" s="34"/>
      <c r="BB43" s="34"/>
      <c r="BC43" s="61"/>
      <c r="BD43" s="55"/>
      <c r="BE43" s="34"/>
      <c r="BF43" s="34"/>
      <c r="BG43" s="35"/>
      <c r="BH43" s="20"/>
    </row>
    <row r="44" spans="3:60" hidden="1">
      <c r="C44" s="17"/>
      <c r="D44" s="184" t="s">
        <v>142</v>
      </c>
      <c r="E44" s="19"/>
      <c r="F44" s="89"/>
      <c r="G44" s="156"/>
      <c r="H44" s="145">
        <f>'[1]5.1 EE(Det)'!$O$7</f>
        <v>125586.67</v>
      </c>
      <c r="I44" s="145"/>
      <c r="J44" s="181"/>
      <c r="K44" s="148"/>
      <c r="L44" s="97"/>
      <c r="M44" s="34"/>
      <c r="N44" s="34"/>
      <c r="O44" s="49"/>
      <c r="P44" s="33"/>
      <c r="Q44" s="34"/>
      <c r="R44" s="34"/>
      <c r="S44" s="61"/>
      <c r="T44" s="55"/>
      <c r="U44" s="34"/>
      <c r="V44" s="34"/>
      <c r="W44" s="49"/>
      <c r="X44" s="33"/>
      <c r="Y44" s="34"/>
      <c r="Z44" s="34"/>
      <c r="AA44" s="61"/>
      <c r="AB44" s="33"/>
      <c r="AC44" s="34"/>
      <c r="AD44" s="34"/>
      <c r="AE44" s="61"/>
      <c r="AF44" s="55"/>
      <c r="AG44" s="34"/>
      <c r="AH44" s="34"/>
      <c r="AI44" s="49"/>
      <c r="AJ44" s="33"/>
      <c r="AK44" s="34"/>
      <c r="AL44" s="34"/>
      <c r="AM44" s="61"/>
      <c r="AN44" s="55"/>
      <c r="AO44" s="34"/>
      <c r="AP44" s="34"/>
      <c r="AQ44" s="49"/>
      <c r="AR44" s="33"/>
      <c r="AS44" s="34"/>
      <c r="AT44" s="34"/>
      <c r="AU44" s="61"/>
      <c r="AV44" s="55"/>
      <c r="AW44" s="34"/>
      <c r="AX44" s="34"/>
      <c r="AY44" s="49"/>
      <c r="AZ44" s="33"/>
      <c r="BA44" s="34"/>
      <c r="BB44" s="34"/>
      <c r="BC44" s="61"/>
      <c r="BD44" s="55"/>
      <c r="BE44" s="34"/>
      <c r="BF44" s="34"/>
      <c r="BG44" s="35"/>
      <c r="BH44" s="20"/>
    </row>
    <row r="45" spans="3:60">
      <c r="C45" s="7">
        <v>2</v>
      </c>
      <c r="D45" s="8" t="s">
        <v>98</v>
      </c>
      <c r="E45" s="12"/>
      <c r="F45" s="90"/>
      <c r="G45" s="157"/>
      <c r="H45" s="186"/>
      <c r="I45" s="146">
        <f>'[1]5.1 EE(Det)'!$P$7</f>
        <v>60757.950000000004</v>
      </c>
      <c r="J45" s="181">
        <f>I45/I$54</f>
        <v>1.079424201920857E-2</v>
      </c>
      <c r="K45" s="148">
        <f t="shared" si="2"/>
        <v>60.757950000000001</v>
      </c>
      <c r="L45" s="98"/>
      <c r="M45" s="37"/>
      <c r="N45" s="37"/>
      <c r="O45" s="50"/>
      <c r="P45" s="36"/>
      <c r="Q45" s="37"/>
      <c r="R45" s="37"/>
      <c r="S45" s="62"/>
      <c r="T45" s="56"/>
      <c r="U45" s="37"/>
      <c r="V45" s="37"/>
      <c r="W45" s="50"/>
      <c r="X45" s="36"/>
      <c r="Y45" s="37"/>
      <c r="Z45" s="37"/>
      <c r="AA45" s="62"/>
      <c r="AB45" s="36"/>
      <c r="AC45" s="37"/>
      <c r="AD45" s="37"/>
      <c r="AE45" s="62"/>
      <c r="AF45" s="56"/>
      <c r="AG45" s="37"/>
      <c r="AH45" s="37"/>
      <c r="AI45" s="50"/>
      <c r="AJ45" s="36"/>
      <c r="AK45" s="37"/>
      <c r="AL45" s="37"/>
      <c r="AM45" s="62"/>
      <c r="AN45" s="56"/>
      <c r="AO45" s="37"/>
      <c r="AP45" s="37"/>
      <c r="AQ45" s="50"/>
      <c r="AR45" s="36"/>
      <c r="AS45" s="37"/>
      <c r="AT45" s="37"/>
      <c r="AU45" s="62"/>
      <c r="AV45" s="56"/>
      <c r="AW45" s="37"/>
      <c r="AX45" s="37"/>
      <c r="AY45" s="50"/>
      <c r="AZ45" s="36"/>
      <c r="BA45" s="37"/>
      <c r="BB45" s="37"/>
      <c r="BC45" s="62"/>
      <c r="BD45" s="56"/>
      <c r="BE45" s="37"/>
      <c r="BF45" s="37"/>
      <c r="BG45" s="38"/>
      <c r="BH45" s="15"/>
    </row>
    <row r="46" spans="3:60">
      <c r="C46" s="7">
        <v>3</v>
      </c>
      <c r="D46" s="8" t="s">
        <v>99</v>
      </c>
      <c r="E46" s="12"/>
      <c r="F46" s="90"/>
      <c r="G46" s="157"/>
      <c r="H46" s="186"/>
      <c r="I46" s="146">
        <f>'[1]5.1 EE(Det)'!$Q$7</f>
        <v>44629.2</v>
      </c>
      <c r="J46" s="181">
        <f>I46/I$54</f>
        <v>7.9288123763830588E-3</v>
      </c>
      <c r="K46" s="148">
        <f t="shared" si="2"/>
        <v>44.629199999999997</v>
      </c>
      <c r="L46" s="98"/>
      <c r="M46" s="37"/>
      <c r="N46" s="37"/>
      <c r="O46" s="50"/>
      <c r="P46" s="36"/>
      <c r="Q46" s="37"/>
      <c r="R46" s="37"/>
      <c r="S46" s="62"/>
      <c r="T46" s="56"/>
      <c r="U46" s="37"/>
      <c r="V46" s="37"/>
      <c r="W46" s="50"/>
      <c r="X46" s="36"/>
      <c r="Y46" s="37"/>
      <c r="Z46" s="37"/>
      <c r="AA46" s="62"/>
      <c r="AB46" s="36"/>
      <c r="AC46" s="37"/>
      <c r="AD46" s="37"/>
      <c r="AE46" s="62"/>
      <c r="AF46" s="56"/>
      <c r="AG46" s="37"/>
      <c r="AH46" s="37"/>
      <c r="AI46" s="50"/>
      <c r="AJ46" s="36"/>
      <c r="AK46" s="37"/>
      <c r="AL46" s="37"/>
      <c r="AM46" s="62"/>
      <c r="AN46" s="56"/>
      <c r="AO46" s="37"/>
      <c r="AP46" s="37"/>
      <c r="AQ46" s="50"/>
      <c r="AR46" s="36"/>
      <c r="AS46" s="37"/>
      <c r="AT46" s="37"/>
      <c r="AU46" s="62"/>
      <c r="AV46" s="56"/>
      <c r="AW46" s="37"/>
      <c r="AX46" s="37"/>
      <c r="AY46" s="50"/>
      <c r="AZ46" s="36"/>
      <c r="BA46" s="37"/>
      <c r="BB46" s="37"/>
      <c r="BC46" s="62"/>
      <c r="BD46" s="56"/>
      <c r="BE46" s="37"/>
      <c r="BF46" s="37"/>
      <c r="BG46" s="38"/>
      <c r="BH46" s="15"/>
    </row>
    <row r="47" spans="3:60" ht="15.75" thickBot="1">
      <c r="C47" s="25">
        <v>4</v>
      </c>
      <c r="D47" s="26" t="s">
        <v>106</v>
      </c>
      <c r="E47" s="27"/>
      <c r="F47" s="94"/>
      <c r="G47" s="162"/>
      <c r="H47" s="191"/>
      <c r="I47" s="166">
        <f>'[1]5.1 EE(Det)'!$R$7</f>
        <v>23276</v>
      </c>
      <c r="J47" s="181">
        <f>I47/I$54</f>
        <v>4.1352082688619132E-3</v>
      </c>
      <c r="K47" s="148">
        <f t="shared" si="2"/>
        <v>23.276</v>
      </c>
      <c r="L47" s="102"/>
      <c r="M47" s="46"/>
      <c r="N47" s="46"/>
      <c r="O47" s="53"/>
      <c r="P47" s="45"/>
      <c r="Q47" s="46"/>
      <c r="R47" s="46"/>
      <c r="S47" s="65"/>
      <c r="T47" s="59"/>
      <c r="U47" s="46"/>
      <c r="V47" s="46"/>
      <c r="W47" s="53"/>
      <c r="X47" s="45"/>
      <c r="Y47" s="46"/>
      <c r="Z47" s="46"/>
      <c r="AA47" s="65"/>
      <c r="AB47" s="45"/>
      <c r="AC47" s="46"/>
      <c r="AD47" s="46"/>
      <c r="AE47" s="65"/>
      <c r="AF47" s="59"/>
      <c r="AG47" s="46"/>
      <c r="AH47" s="46"/>
      <c r="AI47" s="53"/>
      <c r="AJ47" s="45"/>
      <c r="AK47" s="46"/>
      <c r="AL47" s="46"/>
      <c r="AM47" s="65"/>
      <c r="AN47" s="59"/>
      <c r="AO47" s="46"/>
      <c r="AP47" s="46"/>
      <c r="AQ47" s="53"/>
      <c r="AR47" s="45"/>
      <c r="AS47" s="46"/>
      <c r="AT47" s="46"/>
      <c r="AU47" s="65"/>
      <c r="AV47" s="59"/>
      <c r="AW47" s="46"/>
      <c r="AX47" s="46"/>
      <c r="AY47" s="53"/>
      <c r="AZ47" s="45"/>
      <c r="BA47" s="46"/>
      <c r="BB47" s="46"/>
      <c r="BC47" s="65"/>
      <c r="BD47" s="59"/>
      <c r="BE47" s="46"/>
      <c r="BF47" s="46"/>
      <c r="BG47" s="47"/>
      <c r="BH47" s="28"/>
    </row>
    <row r="48" spans="3:60">
      <c r="C48" s="68"/>
      <c r="D48" s="69" t="s">
        <v>22</v>
      </c>
      <c r="E48" s="70"/>
      <c r="F48" s="88"/>
      <c r="G48" s="155"/>
      <c r="H48" s="185"/>
      <c r="I48" s="196">
        <f>SUM(I49:I51)</f>
        <v>299480.29347499995</v>
      </c>
      <c r="J48" s="177"/>
      <c r="K48" s="165">
        <f>SUM(K49:K51)</f>
        <v>299.48029347499994</v>
      </c>
      <c r="L48" s="96"/>
      <c r="M48" s="72"/>
      <c r="N48" s="72"/>
      <c r="O48" s="73"/>
      <c r="P48" s="71"/>
      <c r="Q48" s="72"/>
      <c r="R48" s="72"/>
      <c r="S48" s="74"/>
      <c r="T48" s="75"/>
      <c r="U48" s="72"/>
      <c r="V48" s="72"/>
      <c r="W48" s="73"/>
      <c r="X48" s="71"/>
      <c r="Y48" s="72"/>
      <c r="Z48" s="72"/>
      <c r="AA48" s="74"/>
      <c r="AB48" s="71"/>
      <c r="AC48" s="72"/>
      <c r="AD48" s="72"/>
      <c r="AE48" s="74"/>
      <c r="AF48" s="75"/>
      <c r="AG48" s="72"/>
      <c r="AH48" s="72"/>
      <c r="AI48" s="73"/>
      <c r="AJ48" s="71"/>
      <c r="AK48" s="72"/>
      <c r="AL48" s="72"/>
      <c r="AM48" s="74"/>
      <c r="AN48" s="75"/>
      <c r="AO48" s="72"/>
      <c r="AP48" s="72"/>
      <c r="AQ48" s="73"/>
      <c r="AR48" s="71"/>
      <c r="AS48" s="72"/>
      <c r="AT48" s="72"/>
      <c r="AU48" s="74"/>
      <c r="AV48" s="75"/>
      <c r="AW48" s="72"/>
      <c r="AX48" s="72"/>
      <c r="AY48" s="73"/>
      <c r="AZ48" s="71"/>
      <c r="BA48" s="72"/>
      <c r="BB48" s="72"/>
      <c r="BC48" s="74"/>
      <c r="BD48" s="75"/>
      <c r="BE48" s="72"/>
      <c r="BF48" s="72"/>
      <c r="BG48" s="76"/>
      <c r="BH48" s="77"/>
    </row>
    <row r="49" spans="3:60">
      <c r="C49" s="17">
        <v>1</v>
      </c>
      <c r="D49" s="18" t="s">
        <v>100</v>
      </c>
      <c r="E49" s="19"/>
      <c r="F49" s="89"/>
      <c r="G49" s="156"/>
      <c r="H49" s="130"/>
      <c r="I49" s="145">
        <f>'[1]6.1 SN(Det)'!$O$7</f>
        <v>194485.29347499995</v>
      </c>
      <c r="J49" s="181">
        <f>I49/I$54</f>
        <v>3.4552208014687044E-2</v>
      </c>
      <c r="K49" s="148">
        <f t="shared" ref="K49:K51" si="4">I49/1000</f>
        <v>194.48529347499996</v>
      </c>
      <c r="L49" s="97"/>
      <c r="M49" s="34"/>
      <c r="N49" s="34"/>
      <c r="O49" s="49"/>
      <c r="P49" s="33"/>
      <c r="Q49" s="34"/>
      <c r="R49" s="34"/>
      <c r="S49" s="61"/>
      <c r="T49" s="55"/>
      <c r="U49" s="34"/>
      <c r="V49" s="34"/>
      <c r="W49" s="49"/>
      <c r="X49" s="33"/>
      <c r="Y49" s="34"/>
      <c r="Z49" s="34"/>
      <c r="AA49" s="61"/>
      <c r="AB49" s="33"/>
      <c r="AC49" s="34"/>
      <c r="AD49" s="34"/>
      <c r="AE49" s="61"/>
      <c r="AF49" s="55"/>
      <c r="AG49" s="34"/>
      <c r="AH49" s="34"/>
      <c r="AI49" s="49"/>
      <c r="AJ49" s="33"/>
      <c r="AK49" s="34"/>
      <c r="AL49" s="34"/>
      <c r="AM49" s="61"/>
      <c r="AN49" s="55"/>
      <c r="AO49" s="34"/>
      <c r="AP49" s="34"/>
      <c r="AQ49" s="49"/>
      <c r="AR49" s="33"/>
      <c r="AS49" s="34"/>
      <c r="AT49" s="34"/>
      <c r="AU49" s="61"/>
      <c r="AV49" s="55"/>
      <c r="AW49" s="34"/>
      <c r="AX49" s="34"/>
      <c r="AY49" s="49"/>
      <c r="AZ49" s="33"/>
      <c r="BA49" s="34"/>
      <c r="BB49" s="34"/>
      <c r="BC49" s="61"/>
      <c r="BD49" s="55"/>
      <c r="BE49" s="34"/>
      <c r="BF49" s="34"/>
      <c r="BG49" s="35"/>
      <c r="BH49" s="20"/>
    </row>
    <row r="50" spans="3:60">
      <c r="C50" s="7">
        <v>2</v>
      </c>
      <c r="D50" s="8" t="s">
        <v>101</v>
      </c>
      <c r="E50" s="12"/>
      <c r="F50" s="90"/>
      <c r="G50" s="157"/>
      <c r="H50" s="186"/>
      <c r="I50" s="146">
        <f>'[1]6.1 SN(Det)'!$P$7</f>
        <v>21252</v>
      </c>
      <c r="J50" s="181">
        <f>I50/I$54</f>
        <v>3.7756249411347899E-3</v>
      </c>
      <c r="K50" s="148">
        <f t="shared" si="4"/>
        <v>21.251999999999999</v>
      </c>
      <c r="L50" s="98"/>
      <c r="M50" s="37"/>
      <c r="N50" s="37"/>
      <c r="O50" s="50"/>
      <c r="P50" s="36"/>
      <c r="Q50" s="37"/>
      <c r="R50" s="37"/>
      <c r="S50" s="62"/>
      <c r="T50" s="56"/>
      <c r="U50" s="37"/>
      <c r="V50" s="37"/>
      <c r="W50" s="50"/>
      <c r="X50" s="36"/>
      <c r="Y50" s="37"/>
      <c r="Z50" s="37"/>
      <c r="AA50" s="62"/>
      <c r="AB50" s="36"/>
      <c r="AC50" s="37"/>
      <c r="AD50" s="37"/>
      <c r="AE50" s="62"/>
      <c r="AF50" s="56"/>
      <c r="AG50" s="37"/>
      <c r="AH50" s="37"/>
      <c r="AI50" s="50"/>
      <c r="AJ50" s="36"/>
      <c r="AK50" s="37"/>
      <c r="AL50" s="37"/>
      <c r="AM50" s="62"/>
      <c r="AN50" s="56"/>
      <c r="AO50" s="37"/>
      <c r="AP50" s="37"/>
      <c r="AQ50" s="50"/>
      <c r="AR50" s="36"/>
      <c r="AS50" s="37"/>
      <c r="AT50" s="37"/>
      <c r="AU50" s="62"/>
      <c r="AV50" s="56"/>
      <c r="AW50" s="37"/>
      <c r="AX50" s="37"/>
      <c r="AY50" s="50"/>
      <c r="AZ50" s="36"/>
      <c r="BA50" s="37"/>
      <c r="BB50" s="37"/>
      <c r="BC50" s="62"/>
      <c r="BD50" s="56"/>
      <c r="BE50" s="37"/>
      <c r="BF50" s="37"/>
      <c r="BG50" s="38"/>
      <c r="BH50" s="15"/>
    </row>
    <row r="51" spans="3:60" ht="15.75" thickBot="1">
      <c r="C51" s="10">
        <v>3</v>
      </c>
      <c r="D51" s="11" t="s">
        <v>102</v>
      </c>
      <c r="E51" s="13"/>
      <c r="F51" s="91"/>
      <c r="G51" s="159"/>
      <c r="H51" s="131"/>
      <c r="I51" s="147">
        <f>'[1]6.1 SN(Det)'!$Q$7</f>
        <v>83743</v>
      </c>
      <c r="J51" s="181">
        <f>I51/I$54</f>
        <v>1.4877760184709708E-2</v>
      </c>
      <c r="K51" s="148">
        <f t="shared" si="4"/>
        <v>83.742999999999995</v>
      </c>
      <c r="L51" s="99"/>
      <c r="M51" s="40"/>
      <c r="N51" s="40"/>
      <c r="O51" s="51"/>
      <c r="P51" s="39"/>
      <c r="Q51" s="40"/>
      <c r="R51" s="40"/>
      <c r="S51" s="63"/>
      <c r="T51" s="57"/>
      <c r="U51" s="40"/>
      <c r="V51" s="40"/>
      <c r="W51" s="51"/>
      <c r="X51" s="39"/>
      <c r="Y51" s="40"/>
      <c r="Z51" s="40"/>
      <c r="AA51" s="63"/>
      <c r="AB51" s="39"/>
      <c r="AC51" s="40"/>
      <c r="AD51" s="40"/>
      <c r="AE51" s="63"/>
      <c r="AF51" s="57"/>
      <c r="AG51" s="40"/>
      <c r="AH51" s="40"/>
      <c r="AI51" s="51"/>
      <c r="AJ51" s="39"/>
      <c r="AK51" s="40"/>
      <c r="AL51" s="40"/>
      <c r="AM51" s="63"/>
      <c r="AN51" s="57"/>
      <c r="AO51" s="40"/>
      <c r="AP51" s="40"/>
      <c r="AQ51" s="51"/>
      <c r="AR51" s="39"/>
      <c r="AS51" s="40"/>
      <c r="AT51" s="40"/>
      <c r="AU51" s="63"/>
      <c r="AV51" s="57"/>
      <c r="AW51" s="40"/>
      <c r="AX51" s="40"/>
      <c r="AY51" s="51"/>
      <c r="AZ51" s="39"/>
      <c r="BA51" s="40"/>
      <c r="BB51" s="40"/>
      <c r="BC51" s="63"/>
      <c r="BD51" s="57"/>
      <c r="BE51" s="40"/>
      <c r="BF51" s="40"/>
      <c r="BG51" s="41"/>
      <c r="BH51" s="16"/>
    </row>
    <row r="52" spans="3:60">
      <c r="C52" s="68"/>
      <c r="D52" s="69" t="s">
        <v>24</v>
      </c>
      <c r="E52" s="70"/>
      <c r="F52" s="88"/>
      <c r="G52" s="155"/>
      <c r="H52" s="185"/>
      <c r="I52" s="163"/>
      <c r="J52" s="178"/>
      <c r="K52" s="103"/>
      <c r="L52" s="96"/>
      <c r="M52" s="72"/>
      <c r="N52" s="72"/>
      <c r="O52" s="73"/>
      <c r="P52" s="71"/>
      <c r="Q52" s="72"/>
      <c r="R52" s="72"/>
      <c r="S52" s="74"/>
      <c r="T52" s="75"/>
      <c r="U52" s="72"/>
      <c r="V52" s="72"/>
      <c r="W52" s="73"/>
      <c r="X52" s="71"/>
      <c r="Y52" s="72"/>
      <c r="Z52" s="72"/>
      <c r="AA52" s="74"/>
      <c r="AB52" s="71"/>
      <c r="AC52" s="72"/>
      <c r="AD52" s="72"/>
      <c r="AE52" s="74"/>
      <c r="AF52" s="75"/>
      <c r="AG52" s="72"/>
      <c r="AH52" s="72"/>
      <c r="AI52" s="73"/>
      <c r="AJ52" s="71"/>
      <c r="AK52" s="72"/>
      <c r="AL52" s="72"/>
      <c r="AM52" s="74"/>
      <c r="AN52" s="75"/>
      <c r="AO52" s="72"/>
      <c r="AP52" s="72"/>
      <c r="AQ52" s="73"/>
      <c r="AR52" s="71"/>
      <c r="AS52" s="72"/>
      <c r="AT52" s="72"/>
      <c r="AU52" s="74"/>
      <c r="AV52" s="75"/>
      <c r="AW52" s="72"/>
      <c r="AX52" s="72"/>
      <c r="AY52" s="73"/>
      <c r="AZ52" s="71"/>
      <c r="BA52" s="72"/>
      <c r="BB52" s="72"/>
      <c r="BC52" s="74"/>
      <c r="BD52" s="75"/>
      <c r="BE52" s="72"/>
      <c r="BF52" s="72"/>
      <c r="BG52" s="76"/>
      <c r="BH52" s="77"/>
    </row>
    <row r="53" spans="3:60" ht="7.15" hidden="1" customHeight="1" thickBot="1">
      <c r="C53" s="10"/>
      <c r="D53" s="11"/>
      <c r="E53" s="13"/>
      <c r="F53" s="91"/>
      <c r="G53" s="159"/>
      <c r="H53" s="131"/>
      <c r="I53" s="147"/>
      <c r="J53" s="179"/>
      <c r="K53" s="105"/>
      <c r="L53" s="99"/>
      <c r="M53" s="40"/>
      <c r="N53" s="40"/>
      <c r="O53" s="51"/>
      <c r="P53" s="39"/>
      <c r="Q53" s="40"/>
      <c r="R53" s="40"/>
      <c r="S53" s="63"/>
      <c r="T53" s="57"/>
      <c r="U53" s="40"/>
      <c r="V53" s="40"/>
      <c r="W53" s="51"/>
      <c r="X53" s="39"/>
      <c r="Y53" s="40"/>
      <c r="Z53" s="40"/>
      <c r="AA53" s="63"/>
      <c r="AB53" s="39"/>
      <c r="AC53" s="40"/>
      <c r="AD53" s="40"/>
      <c r="AE53" s="63"/>
      <c r="AF53" s="57"/>
      <c r="AG53" s="40"/>
      <c r="AH53" s="40"/>
      <c r="AI53" s="51"/>
      <c r="AJ53" s="39"/>
      <c r="AK53" s="40"/>
      <c r="AL53" s="40"/>
      <c r="AM53" s="63"/>
      <c r="AN53" s="57"/>
      <c r="AO53" s="40"/>
      <c r="AP53" s="40"/>
      <c r="AQ53" s="51"/>
      <c r="AR53" s="39"/>
      <c r="AS53" s="40"/>
      <c r="AT53" s="40"/>
      <c r="AU53" s="63"/>
      <c r="AV53" s="57"/>
      <c r="AW53" s="40"/>
      <c r="AX53" s="40"/>
      <c r="AY53" s="51"/>
      <c r="AZ53" s="39"/>
      <c r="BA53" s="40"/>
      <c r="BB53" s="40"/>
      <c r="BC53" s="63"/>
      <c r="BD53" s="57"/>
      <c r="BE53" s="40"/>
      <c r="BF53" s="40"/>
      <c r="BG53" s="41"/>
      <c r="BH53" s="16"/>
    </row>
    <row r="54" spans="3:60" ht="15.75" hidden="1" thickBot="1">
      <c r="C54" s="10"/>
      <c r="D54" s="11"/>
      <c r="E54" s="13"/>
      <c r="F54" s="91"/>
      <c r="G54" s="159"/>
      <c r="H54" s="131"/>
      <c r="I54" s="167">
        <f>I7+I12+I23+I41+I48</f>
        <v>5628737.0518356003</v>
      </c>
      <c r="J54" s="179"/>
      <c r="K54" s="167">
        <f>K7+K12+K23+K41+K48</f>
        <v>5628.7370518356011</v>
      </c>
      <c r="L54" s="99"/>
      <c r="M54" s="40"/>
      <c r="N54" s="40"/>
      <c r="O54" s="51"/>
      <c r="P54" s="39"/>
      <c r="Q54" s="40"/>
      <c r="R54" s="40"/>
      <c r="S54" s="63"/>
      <c r="T54" s="57"/>
      <c r="U54" s="40"/>
      <c r="V54" s="40"/>
      <c r="W54" s="51"/>
      <c r="X54" s="39"/>
      <c r="Y54" s="40"/>
      <c r="Z54" s="40"/>
      <c r="AA54" s="63"/>
      <c r="AB54" s="39"/>
      <c r="AC54" s="40"/>
      <c r="AD54" s="40"/>
      <c r="AE54" s="63"/>
      <c r="AF54" s="57"/>
      <c r="AG54" s="40"/>
      <c r="AH54" s="40"/>
      <c r="AI54" s="51"/>
      <c r="AJ54" s="39"/>
      <c r="AK54" s="40"/>
      <c r="AL54" s="40"/>
      <c r="AM54" s="63"/>
      <c r="AN54" s="57"/>
      <c r="AO54" s="40"/>
      <c r="AP54" s="40"/>
      <c r="AQ54" s="51"/>
      <c r="AR54" s="39"/>
      <c r="AS54" s="40"/>
      <c r="AT54" s="40"/>
      <c r="AU54" s="63"/>
      <c r="AV54" s="57"/>
      <c r="AW54" s="40"/>
      <c r="AX54" s="40"/>
      <c r="AY54" s="51"/>
      <c r="AZ54" s="39"/>
      <c r="BA54" s="40"/>
      <c r="BB54" s="40"/>
      <c r="BC54" s="63"/>
      <c r="BD54" s="57"/>
      <c r="BE54" s="40"/>
      <c r="BF54" s="40"/>
      <c r="BG54" s="41"/>
      <c r="BH54" s="16"/>
    </row>
    <row r="55" spans="3:60" ht="7.15" customHeight="1" thickBot="1">
      <c r="C55" s="10"/>
      <c r="D55" s="11"/>
      <c r="E55" s="13"/>
      <c r="F55" s="91"/>
      <c r="G55" s="159"/>
      <c r="H55" s="131"/>
      <c r="I55" s="131"/>
      <c r="J55" s="180"/>
      <c r="K55" s="105"/>
      <c r="L55" s="99"/>
      <c r="M55" s="40"/>
      <c r="N55" s="40"/>
      <c r="O55" s="51"/>
      <c r="P55" s="39"/>
      <c r="Q55" s="40"/>
      <c r="R55" s="40"/>
      <c r="S55" s="63"/>
      <c r="T55" s="57"/>
      <c r="U55" s="40"/>
      <c r="V55" s="40"/>
      <c r="W55" s="51"/>
      <c r="X55" s="39"/>
      <c r="Y55" s="40"/>
      <c r="Z55" s="40"/>
      <c r="AA55" s="63"/>
      <c r="AB55" s="39"/>
      <c r="AC55" s="40"/>
      <c r="AD55" s="40"/>
      <c r="AE55" s="63"/>
      <c r="AF55" s="57"/>
      <c r="AG55" s="40"/>
      <c r="AH55" s="40"/>
      <c r="AI55" s="51"/>
      <c r="AJ55" s="39"/>
      <c r="AK55" s="40"/>
      <c r="AL55" s="40"/>
      <c r="AM55" s="63"/>
      <c r="AN55" s="57"/>
      <c r="AO55" s="40"/>
      <c r="AP55" s="40"/>
      <c r="AQ55" s="51"/>
      <c r="AR55" s="39"/>
      <c r="AS55" s="40"/>
      <c r="AT55" s="40"/>
      <c r="AU55" s="63"/>
      <c r="AV55" s="57"/>
      <c r="AW55" s="40"/>
      <c r="AX55" s="40"/>
      <c r="AY55" s="51"/>
      <c r="AZ55" s="39"/>
      <c r="BA55" s="40"/>
      <c r="BB55" s="40"/>
      <c r="BC55" s="63"/>
      <c r="BD55" s="57"/>
      <c r="BE55" s="40"/>
      <c r="BF55" s="40"/>
      <c r="BG55" s="41"/>
      <c r="BH55" s="16"/>
    </row>
    <row r="56" spans="3:60" ht="4.9000000000000004" customHeight="1"/>
    <row r="58" spans="3:60">
      <c r="D58" t="s">
        <v>111</v>
      </c>
      <c r="I58" s="151">
        <f>'[1]1.Sum'!$H$18</f>
        <v>6810000</v>
      </c>
      <c r="J58" s="151"/>
    </row>
    <row r="59" spans="3:60">
      <c r="D59" t="s">
        <v>112</v>
      </c>
      <c r="E59" t="s">
        <v>119</v>
      </c>
      <c r="F59" s="152">
        <v>0.05</v>
      </c>
      <c r="G59" s="152">
        <f>F59</f>
        <v>0.05</v>
      </c>
      <c r="H59" s="152"/>
      <c r="I59" s="151">
        <f>I$58*F59</f>
        <v>340500</v>
      </c>
      <c r="J59" s="151"/>
      <c r="K59" s="151">
        <f>I59</f>
        <v>340500</v>
      </c>
    </row>
    <row r="60" spans="3:60">
      <c r="D60" t="s">
        <v>113</v>
      </c>
      <c r="E60" t="s">
        <v>120</v>
      </c>
      <c r="F60" s="152">
        <v>0.1</v>
      </c>
      <c r="G60" s="152">
        <f>F60+G59</f>
        <v>0.15000000000000002</v>
      </c>
      <c r="H60" s="152"/>
      <c r="I60" s="151">
        <f t="shared" ref="I60:I73" si="5">I$58*F60</f>
        <v>681000</v>
      </c>
      <c r="J60" s="151"/>
      <c r="K60" s="151">
        <f>I60+K59</f>
        <v>1021500</v>
      </c>
    </row>
    <row r="61" spans="3:60">
      <c r="D61" t="s">
        <v>114</v>
      </c>
      <c r="E61" t="s">
        <v>121</v>
      </c>
      <c r="F61" s="152">
        <v>7.0000000000000007E-2</v>
      </c>
      <c r="G61" s="152">
        <f t="shared" ref="G61:G73" si="6">F61+G60</f>
        <v>0.22000000000000003</v>
      </c>
      <c r="H61" s="152"/>
      <c r="I61" s="151">
        <f t="shared" si="5"/>
        <v>476700.00000000006</v>
      </c>
      <c r="J61" s="151"/>
      <c r="K61" s="151">
        <f t="shared" ref="K61:K73" si="7">I61+K60</f>
        <v>1498200</v>
      </c>
    </row>
    <row r="62" spans="3:60">
      <c r="D62" t="s">
        <v>115</v>
      </c>
      <c r="E62" t="s">
        <v>122</v>
      </c>
      <c r="F62" s="152">
        <v>7.0000000000000007E-2</v>
      </c>
      <c r="G62" s="152">
        <f t="shared" si="6"/>
        <v>0.29000000000000004</v>
      </c>
      <c r="H62" s="152"/>
      <c r="I62" s="151">
        <f t="shared" si="5"/>
        <v>476700.00000000006</v>
      </c>
      <c r="J62" s="151"/>
      <c r="K62" s="151">
        <f t="shared" si="7"/>
        <v>1974900</v>
      </c>
    </row>
    <row r="63" spans="3:60">
      <c r="D63" t="s">
        <v>116</v>
      </c>
      <c r="E63" t="s">
        <v>123</v>
      </c>
      <c r="F63" s="152">
        <v>7.0000000000000007E-2</v>
      </c>
      <c r="G63" s="152">
        <f t="shared" si="6"/>
        <v>0.36000000000000004</v>
      </c>
      <c r="H63" s="152"/>
      <c r="I63" s="151">
        <f t="shared" si="5"/>
        <v>476700.00000000006</v>
      </c>
      <c r="J63" s="151"/>
      <c r="K63" s="151">
        <f t="shared" si="7"/>
        <v>2451600</v>
      </c>
    </row>
    <row r="64" spans="3:60">
      <c r="D64" t="s">
        <v>117</v>
      </c>
      <c r="E64" t="s">
        <v>124</v>
      </c>
      <c r="F64" s="152">
        <v>7.0000000000000007E-2</v>
      </c>
      <c r="G64" s="152">
        <f t="shared" si="6"/>
        <v>0.43000000000000005</v>
      </c>
      <c r="H64" s="152"/>
      <c r="I64" s="151">
        <f t="shared" si="5"/>
        <v>476700.00000000006</v>
      </c>
      <c r="J64" s="151"/>
      <c r="K64" s="151">
        <f t="shared" si="7"/>
        <v>2928300</v>
      </c>
    </row>
    <row r="65" spans="4:11">
      <c r="D65" t="s">
        <v>118</v>
      </c>
      <c r="E65" t="s">
        <v>125</v>
      </c>
      <c r="F65" s="152">
        <v>7.0000000000000007E-2</v>
      </c>
      <c r="G65" s="152">
        <f t="shared" si="6"/>
        <v>0.5</v>
      </c>
      <c r="H65" s="152"/>
      <c r="I65" s="151">
        <f t="shared" si="5"/>
        <v>476700.00000000006</v>
      </c>
      <c r="J65" s="151"/>
      <c r="K65" s="151">
        <f t="shared" si="7"/>
        <v>3405000</v>
      </c>
    </row>
    <row r="66" spans="4:11">
      <c r="D66" t="s">
        <v>137</v>
      </c>
      <c r="E66" t="s">
        <v>126</v>
      </c>
      <c r="F66" s="152">
        <v>7.0000000000000007E-2</v>
      </c>
      <c r="G66" s="152">
        <f t="shared" si="6"/>
        <v>0.57000000000000006</v>
      </c>
      <c r="H66" s="152"/>
      <c r="I66" s="151">
        <f t="shared" si="5"/>
        <v>476700.00000000006</v>
      </c>
      <c r="J66" s="151"/>
      <c r="K66" s="151">
        <f t="shared" si="7"/>
        <v>3881700</v>
      </c>
    </row>
    <row r="67" spans="4:11">
      <c r="D67" t="s">
        <v>134</v>
      </c>
      <c r="E67" t="s">
        <v>127</v>
      </c>
      <c r="F67" s="152">
        <v>7.0000000000000007E-2</v>
      </c>
      <c r="G67" s="152">
        <f t="shared" si="6"/>
        <v>0.64000000000000012</v>
      </c>
      <c r="H67" s="152"/>
      <c r="I67" s="151">
        <f t="shared" si="5"/>
        <v>476700.00000000006</v>
      </c>
      <c r="J67" s="151"/>
      <c r="K67" s="151">
        <f t="shared" si="7"/>
        <v>4358400</v>
      </c>
    </row>
    <row r="68" spans="4:11">
      <c r="D68" t="s">
        <v>135</v>
      </c>
      <c r="E68" t="s">
        <v>128</v>
      </c>
      <c r="F68" s="152">
        <v>7.0000000000000007E-2</v>
      </c>
      <c r="G68" s="152">
        <f t="shared" si="6"/>
        <v>0.71000000000000019</v>
      </c>
      <c r="H68" s="152"/>
      <c r="I68" s="151">
        <f t="shared" si="5"/>
        <v>476700.00000000006</v>
      </c>
      <c r="J68" s="151"/>
      <c r="K68" s="151">
        <f t="shared" si="7"/>
        <v>4835100</v>
      </c>
    </row>
    <row r="69" spans="4:11">
      <c r="D69" t="s">
        <v>16</v>
      </c>
      <c r="E69" t="s">
        <v>129</v>
      </c>
      <c r="F69" s="152">
        <v>7.0000000000000007E-2</v>
      </c>
      <c r="G69" s="152">
        <f t="shared" si="6"/>
        <v>0.78000000000000025</v>
      </c>
      <c r="H69" s="152"/>
      <c r="I69" s="151">
        <f t="shared" si="5"/>
        <v>476700.00000000006</v>
      </c>
      <c r="J69" s="151"/>
      <c r="K69" s="151">
        <f t="shared" si="7"/>
        <v>5311800</v>
      </c>
    </row>
    <row r="70" spans="4:11">
      <c r="D70" t="s">
        <v>139</v>
      </c>
      <c r="E70" t="s">
        <v>130</v>
      </c>
      <c r="F70" s="152">
        <v>7.0000000000000007E-2</v>
      </c>
      <c r="G70" s="152">
        <f t="shared" si="6"/>
        <v>0.85000000000000031</v>
      </c>
      <c r="H70" s="152"/>
      <c r="I70" s="151">
        <f t="shared" si="5"/>
        <v>476700.00000000006</v>
      </c>
      <c r="J70" s="151"/>
      <c r="K70" s="151">
        <f t="shared" si="7"/>
        <v>5788500</v>
      </c>
    </row>
    <row r="71" spans="4:11">
      <c r="D71" t="s">
        <v>140</v>
      </c>
      <c r="E71" t="s">
        <v>131</v>
      </c>
      <c r="F71" s="152">
        <v>0.05</v>
      </c>
      <c r="G71" s="152">
        <f t="shared" si="6"/>
        <v>0.90000000000000036</v>
      </c>
      <c r="H71" s="152"/>
      <c r="I71" s="151">
        <f t="shared" si="5"/>
        <v>340500</v>
      </c>
      <c r="J71" s="151"/>
      <c r="K71" s="151">
        <f t="shared" si="7"/>
        <v>6129000</v>
      </c>
    </row>
    <row r="72" spans="4:11">
      <c r="D72" t="s">
        <v>101</v>
      </c>
      <c r="E72" t="s">
        <v>132</v>
      </c>
      <c r="F72" s="152">
        <v>0.05</v>
      </c>
      <c r="G72" s="152">
        <f t="shared" si="6"/>
        <v>0.9500000000000004</v>
      </c>
      <c r="H72" s="152"/>
      <c r="I72" s="151">
        <f t="shared" si="5"/>
        <v>340500</v>
      </c>
      <c r="J72" s="151"/>
      <c r="K72" s="151">
        <f t="shared" si="7"/>
        <v>6469500</v>
      </c>
    </row>
    <row r="73" spans="4:11">
      <c r="D73" t="s">
        <v>136</v>
      </c>
      <c r="E73" t="s">
        <v>133</v>
      </c>
      <c r="F73" s="152">
        <v>0.05</v>
      </c>
      <c r="G73" s="152">
        <f t="shared" si="6"/>
        <v>1.0000000000000004</v>
      </c>
      <c r="H73" s="152"/>
      <c r="I73" s="151">
        <f t="shared" si="5"/>
        <v>340500</v>
      </c>
      <c r="J73" s="151"/>
      <c r="K73" s="151">
        <f t="shared" si="7"/>
        <v>6810000</v>
      </c>
    </row>
    <row r="75" spans="4:11">
      <c r="F75" s="152">
        <f>SUM(F59:F74)</f>
        <v>1.0000000000000004</v>
      </c>
      <c r="I75" s="151">
        <f>SUM(I58:I74)</f>
        <v>13620000</v>
      </c>
      <c r="J75" s="151"/>
    </row>
  </sheetData>
  <mergeCells count="18">
    <mergeCell ref="BD5:BG5"/>
    <mergeCell ref="BH4:BH5"/>
    <mergeCell ref="AV3:BH3"/>
    <mergeCell ref="C4:C5"/>
    <mergeCell ref="D4:D5"/>
    <mergeCell ref="E4:F5"/>
    <mergeCell ref="L4:BG4"/>
    <mergeCell ref="L5:O5"/>
    <mergeCell ref="P5:S5"/>
    <mergeCell ref="T5:W5"/>
    <mergeCell ref="X5:AA5"/>
    <mergeCell ref="AB5:AE5"/>
    <mergeCell ref="AF5:AI5"/>
    <mergeCell ref="AJ5:AM5"/>
    <mergeCell ref="AN5:AQ5"/>
    <mergeCell ref="AR5:AU5"/>
    <mergeCell ref="AV5:AY5"/>
    <mergeCell ref="AZ5:BC5"/>
  </mergeCells>
  <phoneticPr fontId="1" type="noConversion"/>
  <printOptions horizontalCentered="1"/>
  <pageMargins left="0.19685039370078741" right="0.11811023622047245" top="0.19685039370078741" bottom="0.11811023622047245" header="0.11811023622047245" footer="0.11811023622047245"/>
  <pageSetup scale="87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29731-40DE-4C5C-A4B6-6F1418A4086D}">
  <sheetPr>
    <pageSetUpPr fitToPage="1"/>
  </sheetPr>
  <dimension ref="C1:BJ78"/>
  <sheetViews>
    <sheetView topLeftCell="C1" zoomScale="80" zoomScaleNormal="80" workbookViewId="0">
      <selection activeCell="D3" sqref="D3"/>
    </sheetView>
  </sheetViews>
  <sheetFormatPr defaultRowHeight="15"/>
  <cols>
    <col min="1" max="2" width="1.7109375" customWidth="1"/>
    <col min="3" max="3" width="3.42578125" bestFit="1" customWidth="1"/>
    <col min="4" max="4" width="21.7109375" bestFit="1" customWidth="1"/>
    <col min="5" max="5" width="6" customWidth="1"/>
    <col min="6" max="7" width="4.7109375" style="66" customWidth="1"/>
    <col min="8" max="8" width="7.42578125" style="66" bestFit="1" customWidth="1"/>
    <col min="9" max="9" width="10.7109375" style="66" customWidth="1"/>
    <col min="10" max="10" width="3.85546875" style="66" bestFit="1" customWidth="1"/>
    <col min="11" max="11" width="3.85546875" style="66" customWidth="1"/>
    <col min="12" max="12" width="8.7109375" style="66" customWidth="1"/>
    <col min="13" max="60" width="2.28515625" style="29" customWidth="1"/>
    <col min="61" max="61" width="7.85546875" bestFit="1" customWidth="1"/>
    <col min="62" max="62" width="9.28515625" bestFit="1" customWidth="1"/>
  </cols>
  <sheetData>
    <row r="1" spans="3:62" ht="4.9000000000000004" customHeight="1"/>
    <row r="2" spans="3:62" ht="4.9000000000000004" customHeight="1"/>
    <row r="3" spans="3:62" ht="21.75" thickBot="1">
      <c r="D3" s="183" t="s">
        <v>150</v>
      </c>
      <c r="M3" s="66"/>
      <c r="AW3" s="255" t="s">
        <v>138</v>
      </c>
      <c r="AX3" s="255"/>
      <c r="AY3" s="255"/>
      <c r="AZ3" s="255"/>
      <c r="BA3" s="255"/>
      <c r="BB3" s="255"/>
      <c r="BC3" s="255"/>
      <c r="BD3" s="255"/>
      <c r="BE3" s="255"/>
      <c r="BF3" s="255"/>
      <c r="BG3" s="255"/>
      <c r="BH3" s="255"/>
      <c r="BI3" s="255"/>
      <c r="BJ3" s="255"/>
    </row>
    <row r="4" spans="3:62">
      <c r="C4" s="1" t="s">
        <v>0</v>
      </c>
      <c r="D4" s="2"/>
      <c r="E4" s="260" t="s">
        <v>26</v>
      </c>
      <c r="F4" s="261"/>
      <c r="G4" s="126"/>
      <c r="H4" s="127"/>
      <c r="I4" s="127"/>
      <c r="J4" s="125"/>
      <c r="K4" s="125"/>
      <c r="L4" s="123" t="s">
        <v>103</v>
      </c>
      <c r="M4" s="264" t="s">
        <v>30</v>
      </c>
      <c r="N4" s="265"/>
      <c r="O4" s="265"/>
      <c r="P4" s="265"/>
      <c r="Q4" s="265"/>
      <c r="R4" s="265"/>
      <c r="S4" s="265"/>
      <c r="T4" s="265"/>
      <c r="U4" s="265"/>
      <c r="V4" s="265"/>
      <c r="W4" s="265"/>
      <c r="X4" s="265"/>
      <c r="Y4" s="265"/>
      <c r="Z4" s="265"/>
      <c r="AA4" s="265"/>
      <c r="AB4" s="265"/>
      <c r="AC4" s="265"/>
      <c r="AD4" s="265"/>
      <c r="AE4" s="265"/>
      <c r="AF4" s="265"/>
      <c r="AG4" s="265"/>
      <c r="AH4" s="265"/>
      <c r="AI4" s="265"/>
      <c r="AJ4" s="265"/>
      <c r="AK4" s="265"/>
      <c r="AL4" s="265"/>
      <c r="AM4" s="265"/>
      <c r="AN4" s="265"/>
      <c r="AO4" s="265"/>
      <c r="AP4" s="265"/>
      <c r="AQ4" s="265"/>
      <c r="AR4" s="265"/>
      <c r="AS4" s="265"/>
      <c r="AT4" s="265"/>
      <c r="AU4" s="265"/>
      <c r="AV4" s="265"/>
      <c r="AW4" s="265"/>
      <c r="AX4" s="265"/>
      <c r="AY4" s="265"/>
      <c r="AZ4" s="265"/>
      <c r="BA4" s="265"/>
      <c r="BB4" s="265"/>
      <c r="BC4" s="265"/>
      <c r="BD4" s="265"/>
      <c r="BE4" s="265"/>
      <c r="BF4" s="265"/>
      <c r="BG4" s="265"/>
      <c r="BH4" s="266"/>
      <c r="BI4" s="277" t="s">
        <v>104</v>
      </c>
      <c r="BJ4" s="278"/>
    </row>
    <row r="5" spans="3:62">
      <c r="C5" s="5"/>
      <c r="D5" s="6"/>
      <c r="E5" s="262"/>
      <c r="F5" s="263"/>
      <c r="G5" s="153"/>
      <c r="H5" s="128"/>
      <c r="I5" s="128"/>
      <c r="J5" s="173"/>
      <c r="K5" s="173"/>
      <c r="L5" s="124" t="s">
        <v>109</v>
      </c>
      <c r="M5" s="267" t="s">
        <v>55</v>
      </c>
      <c r="N5" s="268"/>
      <c r="O5" s="268"/>
      <c r="P5" s="268"/>
      <c r="Q5" s="269" t="s">
        <v>56</v>
      </c>
      <c r="R5" s="268"/>
      <c r="S5" s="268"/>
      <c r="T5" s="270"/>
      <c r="U5" s="268" t="s">
        <v>57</v>
      </c>
      <c r="V5" s="268"/>
      <c r="W5" s="268"/>
      <c r="X5" s="268"/>
      <c r="Y5" s="269" t="s">
        <v>58</v>
      </c>
      <c r="Z5" s="268"/>
      <c r="AA5" s="268"/>
      <c r="AB5" s="270"/>
      <c r="AC5" s="269" t="s">
        <v>59</v>
      </c>
      <c r="AD5" s="268"/>
      <c r="AE5" s="268"/>
      <c r="AF5" s="270"/>
      <c r="AG5" s="268" t="s">
        <v>60</v>
      </c>
      <c r="AH5" s="268"/>
      <c r="AI5" s="268"/>
      <c r="AJ5" s="268"/>
      <c r="AK5" s="271" t="s">
        <v>61</v>
      </c>
      <c r="AL5" s="272"/>
      <c r="AM5" s="272"/>
      <c r="AN5" s="273"/>
      <c r="AO5" s="268" t="s">
        <v>62</v>
      </c>
      <c r="AP5" s="268"/>
      <c r="AQ5" s="268"/>
      <c r="AR5" s="268"/>
      <c r="AS5" s="271" t="s">
        <v>63</v>
      </c>
      <c r="AT5" s="272"/>
      <c r="AU5" s="272"/>
      <c r="AV5" s="273"/>
      <c r="AW5" s="268" t="s">
        <v>64</v>
      </c>
      <c r="AX5" s="268"/>
      <c r="AY5" s="268"/>
      <c r="AZ5" s="268"/>
      <c r="BA5" s="271" t="s">
        <v>65</v>
      </c>
      <c r="BB5" s="272"/>
      <c r="BC5" s="272"/>
      <c r="BD5" s="273"/>
      <c r="BE5" s="268" t="s">
        <v>66</v>
      </c>
      <c r="BF5" s="268"/>
      <c r="BG5" s="268"/>
      <c r="BH5" s="274"/>
      <c r="BI5" s="279"/>
      <c r="BJ5" s="280"/>
    </row>
    <row r="6" spans="3:62" ht="28.5" thickBot="1">
      <c r="C6" s="3"/>
      <c r="D6" s="4"/>
      <c r="E6" s="67" t="s">
        <v>27</v>
      </c>
      <c r="F6" s="87" t="s">
        <v>28</v>
      </c>
      <c r="G6" s="154"/>
      <c r="H6" s="129"/>
      <c r="I6" s="129"/>
      <c r="J6" s="174"/>
      <c r="K6" s="174"/>
      <c r="L6" s="106" t="s">
        <v>110</v>
      </c>
      <c r="M6" s="95" t="s">
        <v>31</v>
      </c>
      <c r="N6" s="31" t="s">
        <v>32</v>
      </c>
      <c r="O6" s="31" t="s">
        <v>33</v>
      </c>
      <c r="P6" s="48" t="s">
        <v>34</v>
      </c>
      <c r="Q6" s="30" t="s">
        <v>35</v>
      </c>
      <c r="R6" s="31" t="s">
        <v>36</v>
      </c>
      <c r="S6" s="31" t="s">
        <v>37</v>
      </c>
      <c r="T6" s="60" t="s">
        <v>38</v>
      </c>
      <c r="U6" s="54" t="s">
        <v>39</v>
      </c>
      <c r="V6" s="31" t="s">
        <v>40</v>
      </c>
      <c r="W6" s="31" t="s">
        <v>41</v>
      </c>
      <c r="X6" s="48" t="s">
        <v>42</v>
      </c>
      <c r="Y6" s="30" t="s">
        <v>43</v>
      </c>
      <c r="Z6" s="31" t="s">
        <v>44</v>
      </c>
      <c r="AA6" s="31" t="s">
        <v>45</v>
      </c>
      <c r="AB6" s="60" t="s">
        <v>46</v>
      </c>
      <c r="AC6" s="30" t="s">
        <v>47</v>
      </c>
      <c r="AD6" s="31" t="s">
        <v>48</v>
      </c>
      <c r="AE6" s="31" t="s">
        <v>49</v>
      </c>
      <c r="AF6" s="60" t="s">
        <v>50</v>
      </c>
      <c r="AG6" s="54" t="s">
        <v>51</v>
      </c>
      <c r="AH6" s="31" t="s">
        <v>52</v>
      </c>
      <c r="AI6" s="31" t="s">
        <v>53</v>
      </c>
      <c r="AJ6" s="48" t="s">
        <v>54</v>
      </c>
      <c r="AK6" s="30" t="s">
        <v>67</v>
      </c>
      <c r="AL6" s="31" t="s">
        <v>68</v>
      </c>
      <c r="AM6" s="31" t="s">
        <v>69</v>
      </c>
      <c r="AN6" s="60" t="s">
        <v>70</v>
      </c>
      <c r="AO6" s="54" t="s">
        <v>71</v>
      </c>
      <c r="AP6" s="31" t="s">
        <v>72</v>
      </c>
      <c r="AQ6" s="31" t="s">
        <v>73</v>
      </c>
      <c r="AR6" s="48" t="s">
        <v>74</v>
      </c>
      <c r="AS6" s="30" t="s">
        <v>75</v>
      </c>
      <c r="AT6" s="31" t="s">
        <v>76</v>
      </c>
      <c r="AU6" s="31" t="s">
        <v>77</v>
      </c>
      <c r="AV6" s="60" t="s">
        <v>78</v>
      </c>
      <c r="AW6" s="54" t="s">
        <v>79</v>
      </c>
      <c r="AX6" s="31" t="s">
        <v>80</v>
      </c>
      <c r="AY6" s="31" t="s">
        <v>81</v>
      </c>
      <c r="AZ6" s="48" t="s">
        <v>82</v>
      </c>
      <c r="BA6" s="30" t="s">
        <v>83</v>
      </c>
      <c r="BB6" s="31" t="s">
        <v>84</v>
      </c>
      <c r="BC6" s="31" t="s">
        <v>85</v>
      </c>
      <c r="BD6" s="60" t="s">
        <v>86</v>
      </c>
      <c r="BE6" s="54" t="s">
        <v>87</v>
      </c>
      <c r="BF6" s="31" t="s">
        <v>88</v>
      </c>
      <c r="BG6" s="31" t="s">
        <v>89</v>
      </c>
      <c r="BH6" s="32" t="s">
        <v>90</v>
      </c>
      <c r="BI6" s="203"/>
      <c r="BJ6" s="204"/>
    </row>
    <row r="7" spans="3:62">
      <c r="C7" s="68"/>
      <c r="D7" s="69" t="s">
        <v>1</v>
      </c>
      <c r="E7" s="70"/>
      <c r="F7" s="88"/>
      <c r="G7" s="155"/>
      <c r="H7" s="185"/>
      <c r="I7" s="197">
        <f>SUM(I8:I11)</f>
        <v>173300</v>
      </c>
      <c r="J7" s="197"/>
      <c r="K7" s="230">
        <f t="shared" ref="K7" si="0">SUM(K8:K11)</f>
        <v>2.7514695390047875E-2</v>
      </c>
      <c r="L7" s="164">
        <f>SUM(L8:L11)</f>
        <v>173.3</v>
      </c>
      <c r="M7" s="164">
        <f t="shared" ref="M7:BJ7" si="1">SUM(M8:M11)</f>
        <v>1.25</v>
      </c>
      <c r="N7" s="164">
        <f t="shared" si="1"/>
        <v>1.25</v>
      </c>
      <c r="O7" s="164">
        <f t="shared" si="1"/>
        <v>1.25</v>
      </c>
      <c r="P7" s="164">
        <f t="shared" si="1"/>
        <v>1.25</v>
      </c>
      <c r="Q7" s="164">
        <f t="shared" si="1"/>
        <v>1.4954545454545454</v>
      </c>
      <c r="R7" s="164">
        <f t="shared" si="1"/>
        <v>1.4954545454545454</v>
      </c>
      <c r="S7" s="164">
        <f t="shared" si="1"/>
        <v>1.4954545454545454</v>
      </c>
      <c r="T7" s="164">
        <f t="shared" si="1"/>
        <v>1.4954545454545454</v>
      </c>
      <c r="U7" s="164">
        <f t="shared" si="1"/>
        <v>5.7662878787878782</v>
      </c>
      <c r="V7" s="164">
        <f t="shared" si="1"/>
        <v>5.7662878787878782</v>
      </c>
      <c r="W7" s="164">
        <f t="shared" si="1"/>
        <v>5.7662878787878782</v>
      </c>
      <c r="X7" s="164">
        <f t="shared" si="1"/>
        <v>5.7662878787878782</v>
      </c>
      <c r="Y7" s="164">
        <f t="shared" si="1"/>
        <v>5.7662878787878782</v>
      </c>
      <c r="Z7" s="164">
        <f t="shared" si="1"/>
        <v>5.7662878787878782</v>
      </c>
      <c r="AA7" s="164">
        <f t="shared" si="1"/>
        <v>5.7662878787878782</v>
      </c>
      <c r="AB7" s="164">
        <f t="shared" si="1"/>
        <v>5.7662878787878782</v>
      </c>
      <c r="AC7" s="164">
        <f t="shared" si="1"/>
        <v>5.7662878787878782</v>
      </c>
      <c r="AD7" s="164">
        <f t="shared" si="1"/>
        <v>5.7662878787878782</v>
      </c>
      <c r="AE7" s="164">
        <f t="shared" si="1"/>
        <v>5.7662878787878782</v>
      </c>
      <c r="AF7" s="164">
        <f t="shared" si="1"/>
        <v>5.7662878787878782</v>
      </c>
      <c r="AG7" s="164">
        <f t="shared" si="1"/>
        <v>5.7662878787878782</v>
      </c>
      <c r="AH7" s="164">
        <f t="shared" si="1"/>
        <v>5.7662878787878782</v>
      </c>
      <c r="AI7" s="164">
        <f t="shared" si="1"/>
        <v>5.7662878787878782</v>
      </c>
      <c r="AJ7" s="164">
        <f t="shared" si="1"/>
        <v>5.7662878787878782</v>
      </c>
      <c r="AK7" s="164">
        <f t="shared" si="1"/>
        <v>5.7662878787878782</v>
      </c>
      <c r="AL7" s="164">
        <f t="shared" si="1"/>
        <v>5.7662878787878782</v>
      </c>
      <c r="AM7" s="164">
        <f t="shared" si="1"/>
        <v>5.7662878787878782</v>
      </c>
      <c r="AN7" s="164">
        <f t="shared" si="1"/>
        <v>5.7662878787878782</v>
      </c>
      <c r="AO7" s="164">
        <f t="shared" si="1"/>
        <v>5.7662878787878782</v>
      </c>
      <c r="AP7" s="164">
        <f t="shared" si="1"/>
        <v>5.7662878787878782</v>
      </c>
      <c r="AQ7" s="164">
        <f t="shared" si="1"/>
        <v>5.7662878787878782</v>
      </c>
      <c r="AR7" s="164">
        <f t="shared" si="1"/>
        <v>5.7662878787878782</v>
      </c>
      <c r="AS7" s="164">
        <f t="shared" si="1"/>
        <v>1.4954545454545454</v>
      </c>
      <c r="AT7" s="164">
        <f t="shared" si="1"/>
        <v>1.4954545454545454</v>
      </c>
      <c r="AU7" s="164">
        <f t="shared" si="1"/>
        <v>1.4954545454545454</v>
      </c>
      <c r="AV7" s="164">
        <f t="shared" si="1"/>
        <v>1.4954545454545454</v>
      </c>
      <c r="AW7" s="164">
        <f t="shared" si="1"/>
        <v>1.4954545454545454</v>
      </c>
      <c r="AX7" s="164">
        <f t="shared" si="1"/>
        <v>1.4954545454545454</v>
      </c>
      <c r="AY7" s="164">
        <f t="shared" si="1"/>
        <v>1.4954545454545454</v>
      </c>
      <c r="AZ7" s="164">
        <f t="shared" si="1"/>
        <v>1.4954545454545454</v>
      </c>
      <c r="BA7" s="164">
        <f t="shared" si="1"/>
        <v>1.4954545454545454</v>
      </c>
      <c r="BB7" s="164">
        <f t="shared" si="1"/>
        <v>1.4954545454545454</v>
      </c>
      <c r="BC7" s="164">
        <f t="shared" si="1"/>
        <v>1.4954545454545454</v>
      </c>
      <c r="BD7" s="164">
        <f t="shared" si="1"/>
        <v>1.4954545454545454</v>
      </c>
      <c r="BE7" s="164">
        <f t="shared" si="1"/>
        <v>1.4954545454545454</v>
      </c>
      <c r="BF7" s="164">
        <f t="shared" si="1"/>
        <v>1.4954545454545454</v>
      </c>
      <c r="BG7" s="164">
        <f t="shared" si="1"/>
        <v>1.4954545454545454</v>
      </c>
      <c r="BH7" s="164">
        <f t="shared" si="1"/>
        <v>1.4954545454545454</v>
      </c>
      <c r="BI7" s="164">
        <f t="shared" si="1"/>
        <v>173.29999999999993</v>
      </c>
      <c r="BJ7" s="164">
        <f t="shared" si="1"/>
        <v>0</v>
      </c>
    </row>
    <row r="8" spans="3:62">
      <c r="C8" s="17">
        <v>1</v>
      </c>
      <c r="D8" s="18" t="s">
        <v>23</v>
      </c>
      <c r="E8" s="19"/>
      <c r="F8" s="89"/>
      <c r="G8" s="156"/>
      <c r="H8" s="130"/>
      <c r="I8" s="130"/>
      <c r="J8" s="176"/>
      <c r="K8" s="176"/>
      <c r="L8" s="104"/>
      <c r="M8" s="97"/>
      <c r="N8" s="34"/>
      <c r="O8" s="34"/>
      <c r="P8" s="61"/>
      <c r="Q8" s="33"/>
      <c r="R8" s="34"/>
      <c r="S8" s="34"/>
      <c r="T8" s="61"/>
      <c r="U8" s="55"/>
      <c r="V8" s="34"/>
      <c r="W8" s="34"/>
      <c r="X8" s="49"/>
      <c r="Y8" s="33"/>
      <c r="Z8" s="34"/>
      <c r="AA8" s="34"/>
      <c r="AB8" s="61"/>
      <c r="AC8" s="33"/>
      <c r="AD8" s="34"/>
      <c r="AE8" s="34"/>
      <c r="AF8" s="61"/>
      <c r="AG8" s="55"/>
      <c r="AH8" s="34"/>
      <c r="AI8" s="34"/>
      <c r="AJ8" s="49"/>
      <c r="AK8" s="33"/>
      <c r="AL8" s="34"/>
      <c r="AM8" s="34"/>
      <c r="AN8" s="61"/>
      <c r="AO8" s="55"/>
      <c r="AP8" s="34"/>
      <c r="AQ8" s="34"/>
      <c r="AR8" s="49"/>
      <c r="AS8" s="33"/>
      <c r="AT8" s="34"/>
      <c r="AU8" s="34"/>
      <c r="AV8" s="61"/>
      <c r="AW8" s="55"/>
      <c r="AX8" s="34"/>
      <c r="AY8" s="34"/>
      <c r="AZ8" s="49"/>
      <c r="BA8" s="33"/>
      <c r="BB8" s="34"/>
      <c r="BC8" s="34"/>
      <c r="BD8" s="61"/>
      <c r="BE8" s="55"/>
      <c r="BF8" s="34"/>
      <c r="BG8" s="34"/>
      <c r="BH8" s="35"/>
      <c r="BI8" s="17"/>
      <c r="BJ8" s="206"/>
    </row>
    <row r="9" spans="3:62">
      <c r="C9" s="17">
        <v>2</v>
      </c>
      <c r="D9" s="9" t="s">
        <v>29</v>
      </c>
      <c r="E9" s="19"/>
      <c r="F9" s="89"/>
      <c r="G9" s="156"/>
      <c r="H9" s="130"/>
      <c r="I9" s="142">
        <f>'[1]2.Mobilize'!$N$48</f>
        <v>5000</v>
      </c>
      <c r="J9" s="237"/>
      <c r="K9" s="181">
        <f>I9/I$57</f>
        <v>7.9384579890501652E-4</v>
      </c>
      <c r="L9" s="122">
        <f>I9/1000</f>
        <v>5</v>
      </c>
      <c r="M9" s="216">
        <f>$L9*25%</f>
        <v>1.25</v>
      </c>
      <c r="N9" s="217">
        <f t="shared" ref="N9:P9" si="2">$L9*25%</f>
        <v>1.25</v>
      </c>
      <c r="O9" s="217">
        <f t="shared" si="2"/>
        <v>1.25</v>
      </c>
      <c r="P9" s="215">
        <f t="shared" si="2"/>
        <v>1.25</v>
      </c>
      <c r="Q9" s="33"/>
      <c r="R9" s="34"/>
      <c r="S9" s="34"/>
      <c r="T9" s="61"/>
      <c r="U9" s="55"/>
      <c r="V9" s="34"/>
      <c r="W9" s="34"/>
      <c r="X9" s="49"/>
      <c r="Y9" s="33"/>
      <c r="Z9" s="34"/>
      <c r="AA9" s="34"/>
      <c r="AB9" s="61"/>
      <c r="AC9" s="33"/>
      <c r="AD9" s="34"/>
      <c r="AE9" s="34"/>
      <c r="AF9" s="61"/>
      <c r="AG9" s="55"/>
      <c r="AH9" s="34"/>
      <c r="AI9" s="34"/>
      <c r="AJ9" s="49"/>
      <c r="AK9" s="33"/>
      <c r="AL9" s="34"/>
      <c r="AM9" s="34"/>
      <c r="AN9" s="61"/>
      <c r="AO9" s="55"/>
      <c r="AP9" s="34"/>
      <c r="AQ9" s="34"/>
      <c r="AR9" s="49"/>
      <c r="AS9" s="33"/>
      <c r="AT9" s="34"/>
      <c r="AU9" s="34"/>
      <c r="AV9" s="61"/>
      <c r="AW9" s="55"/>
      <c r="AX9" s="34"/>
      <c r="AY9" s="34"/>
      <c r="AZ9" s="49"/>
      <c r="BA9" s="33"/>
      <c r="BB9" s="34"/>
      <c r="BC9" s="34"/>
      <c r="BD9" s="61"/>
      <c r="BE9" s="55"/>
      <c r="BF9" s="34"/>
      <c r="BG9" s="34"/>
      <c r="BH9" s="35"/>
      <c r="BI9" s="207">
        <f>SUM(M9:BH9)</f>
        <v>5</v>
      </c>
      <c r="BJ9" s="208">
        <f>L9-BI9</f>
        <v>0</v>
      </c>
    </row>
    <row r="10" spans="3:62">
      <c r="C10" s="7">
        <v>3</v>
      </c>
      <c r="D10" s="9" t="s">
        <v>107</v>
      </c>
      <c r="E10" s="12"/>
      <c r="F10" s="90"/>
      <c r="G10" s="157"/>
      <c r="H10" s="186"/>
      <c r="I10" s="143">
        <f>'[1]2.Mobilize'!$O$48</f>
        <v>65800</v>
      </c>
      <c r="J10" s="237"/>
      <c r="K10" s="181">
        <f>I10/I$57</f>
        <v>1.0447010713590018E-2</v>
      </c>
      <c r="L10" s="122">
        <f>I10/1000</f>
        <v>65.8</v>
      </c>
      <c r="M10" s="98"/>
      <c r="N10" s="37"/>
      <c r="O10" s="37"/>
      <c r="P10" s="62"/>
      <c r="Q10" s="215">
        <f t="shared" ref="Q10:BH10" si="3">$L10*(1/44)</f>
        <v>1.4954545454545454</v>
      </c>
      <c r="R10" s="215">
        <f t="shared" si="3"/>
        <v>1.4954545454545454</v>
      </c>
      <c r="S10" s="215">
        <f t="shared" si="3"/>
        <v>1.4954545454545454</v>
      </c>
      <c r="T10" s="215">
        <f t="shared" si="3"/>
        <v>1.4954545454545454</v>
      </c>
      <c r="U10" s="215">
        <f t="shared" si="3"/>
        <v>1.4954545454545454</v>
      </c>
      <c r="V10" s="215">
        <f t="shared" si="3"/>
        <v>1.4954545454545454</v>
      </c>
      <c r="W10" s="215">
        <f t="shared" si="3"/>
        <v>1.4954545454545454</v>
      </c>
      <c r="X10" s="215">
        <f t="shared" si="3"/>
        <v>1.4954545454545454</v>
      </c>
      <c r="Y10" s="215">
        <f t="shared" si="3"/>
        <v>1.4954545454545454</v>
      </c>
      <c r="Z10" s="215">
        <f t="shared" si="3"/>
        <v>1.4954545454545454</v>
      </c>
      <c r="AA10" s="215">
        <f t="shared" si="3"/>
        <v>1.4954545454545454</v>
      </c>
      <c r="AB10" s="215">
        <f t="shared" si="3"/>
        <v>1.4954545454545454</v>
      </c>
      <c r="AC10" s="215">
        <f t="shared" si="3"/>
        <v>1.4954545454545454</v>
      </c>
      <c r="AD10" s="215">
        <f t="shared" si="3"/>
        <v>1.4954545454545454</v>
      </c>
      <c r="AE10" s="215">
        <f t="shared" si="3"/>
        <v>1.4954545454545454</v>
      </c>
      <c r="AF10" s="215">
        <f t="shared" si="3"/>
        <v>1.4954545454545454</v>
      </c>
      <c r="AG10" s="215">
        <f t="shared" si="3"/>
        <v>1.4954545454545454</v>
      </c>
      <c r="AH10" s="215">
        <f t="shared" si="3"/>
        <v>1.4954545454545454</v>
      </c>
      <c r="AI10" s="215">
        <f t="shared" si="3"/>
        <v>1.4954545454545454</v>
      </c>
      <c r="AJ10" s="215">
        <f t="shared" si="3"/>
        <v>1.4954545454545454</v>
      </c>
      <c r="AK10" s="215">
        <f t="shared" si="3"/>
        <v>1.4954545454545454</v>
      </c>
      <c r="AL10" s="215">
        <f t="shared" si="3"/>
        <v>1.4954545454545454</v>
      </c>
      <c r="AM10" s="215">
        <f t="shared" si="3"/>
        <v>1.4954545454545454</v>
      </c>
      <c r="AN10" s="215">
        <f t="shared" si="3"/>
        <v>1.4954545454545454</v>
      </c>
      <c r="AO10" s="215">
        <f t="shared" si="3"/>
        <v>1.4954545454545454</v>
      </c>
      <c r="AP10" s="215">
        <f t="shared" si="3"/>
        <v>1.4954545454545454</v>
      </c>
      <c r="AQ10" s="215">
        <f t="shared" si="3"/>
        <v>1.4954545454545454</v>
      </c>
      <c r="AR10" s="215">
        <f t="shared" si="3"/>
        <v>1.4954545454545454</v>
      </c>
      <c r="AS10" s="215">
        <f t="shared" si="3"/>
        <v>1.4954545454545454</v>
      </c>
      <c r="AT10" s="215">
        <f t="shared" si="3"/>
        <v>1.4954545454545454</v>
      </c>
      <c r="AU10" s="215">
        <f t="shared" si="3"/>
        <v>1.4954545454545454</v>
      </c>
      <c r="AV10" s="215">
        <f t="shared" si="3"/>
        <v>1.4954545454545454</v>
      </c>
      <c r="AW10" s="215">
        <f t="shared" si="3"/>
        <v>1.4954545454545454</v>
      </c>
      <c r="AX10" s="215">
        <f t="shared" si="3"/>
        <v>1.4954545454545454</v>
      </c>
      <c r="AY10" s="215">
        <f t="shared" si="3"/>
        <v>1.4954545454545454</v>
      </c>
      <c r="AZ10" s="215">
        <f t="shared" si="3"/>
        <v>1.4954545454545454</v>
      </c>
      <c r="BA10" s="215">
        <f t="shared" si="3"/>
        <v>1.4954545454545454</v>
      </c>
      <c r="BB10" s="215">
        <f t="shared" si="3"/>
        <v>1.4954545454545454</v>
      </c>
      <c r="BC10" s="215">
        <f t="shared" si="3"/>
        <v>1.4954545454545454</v>
      </c>
      <c r="BD10" s="215">
        <f t="shared" si="3"/>
        <v>1.4954545454545454</v>
      </c>
      <c r="BE10" s="215">
        <f t="shared" si="3"/>
        <v>1.4954545454545454</v>
      </c>
      <c r="BF10" s="215">
        <f t="shared" si="3"/>
        <v>1.4954545454545454</v>
      </c>
      <c r="BG10" s="215">
        <f t="shared" si="3"/>
        <v>1.4954545454545454</v>
      </c>
      <c r="BH10" s="215">
        <f t="shared" si="3"/>
        <v>1.4954545454545454</v>
      </c>
      <c r="BI10" s="207">
        <f t="shared" ref="BI10:BI11" si="4">SUM(M10:BH10)</f>
        <v>65.799999999999955</v>
      </c>
      <c r="BJ10" s="208">
        <f t="shared" ref="BJ10:BJ11" si="5">L10-BI10</f>
        <v>0</v>
      </c>
    </row>
    <row r="11" spans="3:62" ht="15.75" thickBot="1">
      <c r="C11" s="17">
        <v>4</v>
      </c>
      <c r="D11" t="s">
        <v>108</v>
      </c>
      <c r="E11" s="132"/>
      <c r="F11" s="133"/>
      <c r="H11" s="187"/>
      <c r="I11" s="144">
        <f>'[1]2.Mobilize'!$P$48</f>
        <v>102500</v>
      </c>
      <c r="J11" s="238"/>
      <c r="K11" s="181">
        <f>I11/I$57</f>
        <v>1.6273838877552838E-2</v>
      </c>
      <c r="L11" s="122">
        <f>I11/1000</f>
        <v>102.5</v>
      </c>
      <c r="M11" s="200"/>
      <c r="N11" s="201"/>
      <c r="O11" s="201"/>
      <c r="P11" s="202"/>
      <c r="Q11" s="137"/>
      <c r="R11" s="135"/>
      <c r="S11" s="135"/>
      <c r="T11" s="138"/>
      <c r="U11" s="215">
        <f>$L11*(1/24)</f>
        <v>4.270833333333333</v>
      </c>
      <c r="V11" s="215">
        <f t="shared" ref="V11:AR11" si="6">$L11*(1/24)</f>
        <v>4.270833333333333</v>
      </c>
      <c r="W11" s="215">
        <f t="shared" si="6"/>
        <v>4.270833333333333</v>
      </c>
      <c r="X11" s="215">
        <f t="shared" si="6"/>
        <v>4.270833333333333</v>
      </c>
      <c r="Y11" s="215">
        <f t="shared" si="6"/>
        <v>4.270833333333333</v>
      </c>
      <c r="Z11" s="215">
        <f t="shared" si="6"/>
        <v>4.270833333333333</v>
      </c>
      <c r="AA11" s="215">
        <f t="shared" si="6"/>
        <v>4.270833333333333</v>
      </c>
      <c r="AB11" s="215">
        <f t="shared" si="6"/>
        <v>4.270833333333333</v>
      </c>
      <c r="AC11" s="215">
        <f t="shared" si="6"/>
        <v>4.270833333333333</v>
      </c>
      <c r="AD11" s="215">
        <f t="shared" si="6"/>
        <v>4.270833333333333</v>
      </c>
      <c r="AE11" s="215">
        <f t="shared" si="6"/>
        <v>4.270833333333333</v>
      </c>
      <c r="AF11" s="215">
        <f t="shared" si="6"/>
        <v>4.270833333333333</v>
      </c>
      <c r="AG11" s="215">
        <f t="shared" si="6"/>
        <v>4.270833333333333</v>
      </c>
      <c r="AH11" s="215">
        <f t="shared" si="6"/>
        <v>4.270833333333333</v>
      </c>
      <c r="AI11" s="215">
        <f t="shared" si="6"/>
        <v>4.270833333333333</v>
      </c>
      <c r="AJ11" s="215">
        <f t="shared" si="6"/>
        <v>4.270833333333333</v>
      </c>
      <c r="AK11" s="215">
        <f t="shared" si="6"/>
        <v>4.270833333333333</v>
      </c>
      <c r="AL11" s="215">
        <f t="shared" si="6"/>
        <v>4.270833333333333</v>
      </c>
      <c r="AM11" s="215">
        <f t="shared" si="6"/>
        <v>4.270833333333333</v>
      </c>
      <c r="AN11" s="215">
        <f t="shared" si="6"/>
        <v>4.270833333333333</v>
      </c>
      <c r="AO11" s="215">
        <f t="shared" si="6"/>
        <v>4.270833333333333</v>
      </c>
      <c r="AP11" s="215">
        <f t="shared" si="6"/>
        <v>4.270833333333333</v>
      </c>
      <c r="AQ11" s="215">
        <f t="shared" si="6"/>
        <v>4.270833333333333</v>
      </c>
      <c r="AR11" s="215">
        <f t="shared" si="6"/>
        <v>4.270833333333333</v>
      </c>
      <c r="AS11" s="137"/>
      <c r="AT11" s="135"/>
      <c r="AU11" s="135"/>
      <c r="AV11" s="138"/>
      <c r="AW11" s="139"/>
      <c r="AX11" s="135"/>
      <c r="AY11" s="135"/>
      <c r="AZ11" s="136"/>
      <c r="BA11" s="137"/>
      <c r="BB11" s="135"/>
      <c r="BC11" s="135"/>
      <c r="BD11" s="138"/>
      <c r="BE11" s="139"/>
      <c r="BF11" s="135"/>
      <c r="BG11" s="135"/>
      <c r="BH11" s="140"/>
      <c r="BI11" s="207">
        <f t="shared" si="4"/>
        <v>102.49999999999997</v>
      </c>
      <c r="BJ11" s="208">
        <f t="shared" si="5"/>
        <v>0</v>
      </c>
    </row>
    <row r="12" spans="3:62">
      <c r="C12" s="68"/>
      <c r="D12" s="69" t="s">
        <v>2</v>
      </c>
      <c r="E12" s="70"/>
      <c r="F12" s="88"/>
      <c r="G12" s="155"/>
      <c r="H12" s="185"/>
      <c r="I12" s="196">
        <f>SUM(I13:I22)</f>
        <v>2387505.2761105997</v>
      </c>
      <c r="J12" s="196"/>
      <c r="K12" s="230">
        <f>SUM(K13:K22)</f>
        <v>0.37906220666079221</v>
      </c>
      <c r="L12" s="165">
        <f>SUM(L13:L22)</f>
        <v>2387.5052761106003</v>
      </c>
      <c r="M12" s="165">
        <f t="shared" ref="M12:BJ12" si="7">SUM(M13:M22)</f>
        <v>0</v>
      </c>
      <c r="N12" s="165">
        <f t="shared" si="7"/>
        <v>0</v>
      </c>
      <c r="O12" s="165">
        <f t="shared" si="7"/>
        <v>0</v>
      </c>
      <c r="P12" s="165">
        <f t="shared" si="7"/>
        <v>0</v>
      </c>
      <c r="Q12" s="165">
        <f t="shared" si="7"/>
        <v>95.066666666666663</v>
      </c>
      <c r="R12" s="165">
        <f t="shared" si="7"/>
        <v>95.066666666666663</v>
      </c>
      <c r="S12" s="165">
        <f t="shared" si="7"/>
        <v>95.066666666666663</v>
      </c>
      <c r="T12" s="165">
        <f t="shared" si="7"/>
        <v>0</v>
      </c>
      <c r="U12" s="165">
        <f t="shared" si="7"/>
        <v>0</v>
      </c>
      <c r="V12" s="165">
        <f t="shared" si="7"/>
        <v>0</v>
      </c>
      <c r="W12" s="165">
        <f t="shared" si="7"/>
        <v>0</v>
      </c>
      <c r="X12" s="165">
        <f t="shared" si="7"/>
        <v>0</v>
      </c>
      <c r="Y12" s="165">
        <f t="shared" si="7"/>
        <v>0</v>
      </c>
      <c r="Z12" s="165">
        <f t="shared" si="7"/>
        <v>0</v>
      </c>
      <c r="AA12" s="165">
        <f t="shared" si="7"/>
        <v>0</v>
      </c>
      <c r="AB12" s="165">
        <f t="shared" si="7"/>
        <v>0</v>
      </c>
      <c r="AC12" s="165">
        <f t="shared" si="7"/>
        <v>0</v>
      </c>
      <c r="AD12" s="165">
        <f t="shared" si="7"/>
        <v>0</v>
      </c>
      <c r="AE12" s="165">
        <f t="shared" si="7"/>
        <v>0</v>
      </c>
      <c r="AF12" s="165">
        <f t="shared" si="7"/>
        <v>0</v>
      </c>
      <c r="AG12" s="165">
        <f t="shared" si="7"/>
        <v>0</v>
      </c>
      <c r="AH12" s="165">
        <f t="shared" si="7"/>
        <v>0</v>
      </c>
      <c r="AI12" s="165">
        <f t="shared" si="7"/>
        <v>0</v>
      </c>
      <c r="AJ12" s="165">
        <f t="shared" si="7"/>
        <v>0</v>
      </c>
      <c r="AK12" s="165">
        <f t="shared" si="7"/>
        <v>0</v>
      </c>
      <c r="AL12" s="165">
        <f t="shared" si="7"/>
        <v>0</v>
      </c>
      <c r="AM12" s="165">
        <f t="shared" si="7"/>
        <v>0</v>
      </c>
      <c r="AN12" s="165">
        <f t="shared" si="7"/>
        <v>0</v>
      </c>
      <c r="AO12" s="165">
        <f t="shared" si="7"/>
        <v>0</v>
      </c>
      <c r="AP12" s="165">
        <f t="shared" si="7"/>
        <v>0</v>
      </c>
      <c r="AQ12" s="165">
        <f t="shared" si="7"/>
        <v>0</v>
      </c>
      <c r="AR12" s="165">
        <f t="shared" si="7"/>
        <v>0</v>
      </c>
      <c r="AS12" s="165">
        <f t="shared" si="7"/>
        <v>0</v>
      </c>
      <c r="AT12" s="165">
        <f t="shared" si="7"/>
        <v>0</v>
      </c>
      <c r="AU12" s="165">
        <f t="shared" si="7"/>
        <v>0</v>
      </c>
      <c r="AV12" s="165">
        <f t="shared" si="7"/>
        <v>0</v>
      </c>
      <c r="AW12" s="165">
        <f t="shared" si="7"/>
        <v>0</v>
      </c>
      <c r="AX12" s="165">
        <f t="shared" si="7"/>
        <v>0</v>
      </c>
      <c r="AY12" s="165">
        <f t="shared" si="7"/>
        <v>0</v>
      </c>
      <c r="AZ12" s="165">
        <f t="shared" si="7"/>
        <v>0</v>
      </c>
      <c r="BA12" s="165">
        <f t="shared" si="7"/>
        <v>0</v>
      </c>
      <c r="BB12" s="165">
        <f t="shared" si="7"/>
        <v>0</v>
      </c>
      <c r="BC12" s="165">
        <f t="shared" si="7"/>
        <v>0</v>
      </c>
      <c r="BD12" s="165">
        <f t="shared" si="7"/>
        <v>0</v>
      </c>
      <c r="BE12" s="165">
        <f t="shared" si="7"/>
        <v>0</v>
      </c>
      <c r="BF12" s="165">
        <f t="shared" si="7"/>
        <v>0</v>
      </c>
      <c r="BG12" s="165">
        <f t="shared" si="7"/>
        <v>0</v>
      </c>
      <c r="BH12" s="165">
        <f t="shared" si="7"/>
        <v>0</v>
      </c>
      <c r="BI12" s="165">
        <f t="shared" si="7"/>
        <v>285.2</v>
      </c>
      <c r="BJ12" s="165">
        <f t="shared" si="7"/>
        <v>2102.3052761106001</v>
      </c>
    </row>
    <row r="13" spans="3:62">
      <c r="C13" s="7">
        <v>1</v>
      </c>
      <c r="D13" s="8" t="s">
        <v>92</v>
      </c>
      <c r="E13" s="12">
        <f>'[1]3.1 โครงสร้าง(Det)'!$F$13</f>
        <v>28</v>
      </c>
      <c r="F13" s="90" t="s">
        <v>91</v>
      </c>
      <c r="G13" s="157"/>
      <c r="H13" s="186"/>
      <c r="I13" s="146">
        <f>'[1]3.1 โครงสร้าง(Det)'!$S$7</f>
        <v>285200</v>
      </c>
      <c r="J13" s="239"/>
      <c r="K13" s="181">
        <f t="shared" ref="K13:K22" si="8">I13/I$57</f>
        <v>4.5280964369542147E-2</v>
      </c>
      <c r="L13" s="122">
        <f>I13/1000</f>
        <v>285.2</v>
      </c>
      <c r="M13" s="98"/>
      <c r="N13" s="37"/>
      <c r="O13" s="37"/>
      <c r="P13" s="50"/>
      <c r="Q13" s="215">
        <f>$L13*(1/3)</f>
        <v>95.066666666666663</v>
      </c>
      <c r="R13" s="215">
        <f t="shared" ref="R13:S13" si="9">$L13*(1/3)</f>
        <v>95.066666666666663</v>
      </c>
      <c r="S13" s="215">
        <f t="shared" si="9"/>
        <v>95.066666666666663</v>
      </c>
      <c r="T13" s="62"/>
      <c r="U13" s="56"/>
      <c r="V13" s="37"/>
      <c r="W13" s="37"/>
      <c r="X13" s="50"/>
      <c r="Y13" s="36"/>
      <c r="Z13" s="37"/>
      <c r="AA13" s="37"/>
      <c r="AB13" s="62"/>
      <c r="AC13" s="36"/>
      <c r="AD13" s="37"/>
      <c r="AE13" s="37"/>
      <c r="AF13" s="62"/>
      <c r="AG13" s="56"/>
      <c r="AH13" s="37"/>
      <c r="AI13" s="37"/>
      <c r="AJ13" s="50"/>
      <c r="AK13" s="36"/>
      <c r="AL13" s="37"/>
      <c r="AM13" s="37"/>
      <c r="AN13" s="62"/>
      <c r="AO13" s="56"/>
      <c r="AP13" s="37"/>
      <c r="AQ13" s="37"/>
      <c r="AR13" s="50"/>
      <c r="AS13" s="36"/>
      <c r="AT13" s="37"/>
      <c r="AU13" s="37"/>
      <c r="AV13" s="62"/>
      <c r="AW13" s="56"/>
      <c r="AX13" s="37"/>
      <c r="AY13" s="37"/>
      <c r="AZ13" s="50"/>
      <c r="BA13" s="36"/>
      <c r="BB13" s="37"/>
      <c r="BC13" s="37"/>
      <c r="BD13" s="62"/>
      <c r="BE13" s="56"/>
      <c r="BF13" s="37"/>
      <c r="BG13" s="37"/>
      <c r="BH13" s="38"/>
      <c r="BI13" s="207">
        <f>SUM(M13:BH13)</f>
        <v>285.2</v>
      </c>
      <c r="BJ13" s="208">
        <f>L13-BI13</f>
        <v>0</v>
      </c>
    </row>
    <row r="14" spans="3:62">
      <c r="C14" s="107">
        <v>2</v>
      </c>
      <c r="D14" s="108" t="s">
        <v>93</v>
      </c>
      <c r="E14" s="109"/>
      <c r="F14" s="110"/>
      <c r="G14" s="158"/>
      <c r="H14" s="188"/>
      <c r="I14" s="150">
        <f>'[1]3.1 โครงสร้าง(Det)'!$T$7</f>
        <v>69331.199999999997</v>
      </c>
      <c r="J14" s="150"/>
      <c r="K14" s="199">
        <f t="shared" si="8"/>
        <v>1.1007656370608696E-2</v>
      </c>
      <c r="L14" s="149">
        <f>I14/1000</f>
        <v>69.331199999999995</v>
      </c>
      <c r="M14" s="111"/>
      <c r="N14" s="112"/>
      <c r="O14" s="112"/>
      <c r="P14" s="113"/>
      <c r="Q14" s="114"/>
      <c r="R14" s="112"/>
      <c r="S14" s="210"/>
      <c r="T14" s="211"/>
      <c r="U14" s="116"/>
      <c r="V14" s="112"/>
      <c r="W14" s="112"/>
      <c r="X14" s="113"/>
      <c r="Y14" s="114"/>
      <c r="Z14" s="112"/>
      <c r="AA14" s="112"/>
      <c r="AB14" s="115"/>
      <c r="AC14" s="114"/>
      <c r="AD14" s="112"/>
      <c r="AE14" s="112"/>
      <c r="AF14" s="115"/>
      <c r="AG14" s="116"/>
      <c r="AH14" s="112"/>
      <c r="AI14" s="112"/>
      <c r="AJ14" s="113"/>
      <c r="AK14" s="114"/>
      <c r="AL14" s="112"/>
      <c r="AM14" s="112"/>
      <c r="AN14" s="115"/>
      <c r="AO14" s="116"/>
      <c r="AP14" s="112"/>
      <c r="AQ14" s="112"/>
      <c r="AR14" s="113"/>
      <c r="AS14" s="114"/>
      <c r="AT14" s="112"/>
      <c r="AU14" s="112"/>
      <c r="AV14" s="115"/>
      <c r="AW14" s="116"/>
      <c r="AX14" s="112"/>
      <c r="AY14" s="112"/>
      <c r="AZ14" s="113"/>
      <c r="BA14" s="114"/>
      <c r="BB14" s="112"/>
      <c r="BC14" s="112"/>
      <c r="BD14" s="115"/>
      <c r="BE14" s="116"/>
      <c r="BF14" s="112"/>
      <c r="BG14" s="112"/>
      <c r="BH14" s="117"/>
      <c r="BI14" s="207">
        <f t="shared" ref="BI14:BI54" si="10">SUM(M14:BH14)</f>
        <v>0</v>
      </c>
      <c r="BJ14" s="208">
        <f t="shared" ref="BJ14:BJ54" si="11">L14-BI14</f>
        <v>69.331199999999995</v>
      </c>
    </row>
    <row r="15" spans="3:62">
      <c r="C15" s="17">
        <v>3</v>
      </c>
      <c r="D15" s="18" t="s">
        <v>94</v>
      </c>
      <c r="E15" s="19"/>
      <c r="F15" s="89"/>
      <c r="G15" s="156"/>
      <c r="H15" s="142"/>
      <c r="I15" s="145">
        <f>'[1]3.1 โครงสร้าง(Det)'!$U90</f>
        <v>173651.97018758999</v>
      </c>
      <c r="J15" s="239"/>
      <c r="K15" s="181">
        <f t="shared" si="8"/>
        <v>2.75705774009995E-2</v>
      </c>
      <c r="L15" s="148">
        <f t="shared" ref="L15:L18" si="12">I15/1000</f>
        <v>173.65197018759</v>
      </c>
      <c r="M15" s="97"/>
      <c r="N15" s="34"/>
      <c r="O15" s="34"/>
      <c r="P15" s="49"/>
      <c r="Q15" s="33"/>
      <c r="R15" s="34"/>
      <c r="S15" s="34"/>
      <c r="T15" s="212"/>
      <c r="U15" s="213"/>
      <c r="V15" s="34"/>
      <c r="W15" s="34"/>
      <c r="X15" s="49"/>
      <c r="Y15" s="33"/>
      <c r="Z15" s="34"/>
      <c r="AA15" s="34"/>
      <c r="AB15" s="61"/>
      <c r="AC15" s="33"/>
      <c r="AD15" s="34"/>
      <c r="AE15" s="34"/>
      <c r="AF15" s="61"/>
      <c r="AG15" s="55"/>
      <c r="AH15" s="34"/>
      <c r="AI15" s="34"/>
      <c r="AJ15" s="49"/>
      <c r="AK15" s="33"/>
      <c r="AL15" s="34"/>
      <c r="AM15" s="34"/>
      <c r="AN15" s="61"/>
      <c r="AO15" s="55"/>
      <c r="AP15" s="34"/>
      <c r="AQ15" s="34"/>
      <c r="AR15" s="49"/>
      <c r="AS15" s="33"/>
      <c r="AT15" s="34"/>
      <c r="AU15" s="34"/>
      <c r="AV15" s="61"/>
      <c r="AW15" s="55"/>
      <c r="AX15" s="34"/>
      <c r="AY15" s="34"/>
      <c r="AZ15" s="49"/>
      <c r="BA15" s="33"/>
      <c r="BB15" s="34"/>
      <c r="BC15" s="34"/>
      <c r="BD15" s="61"/>
      <c r="BE15" s="55"/>
      <c r="BF15" s="34"/>
      <c r="BG15" s="34"/>
      <c r="BH15" s="35"/>
      <c r="BI15" s="207">
        <f t="shared" si="10"/>
        <v>0</v>
      </c>
      <c r="BJ15" s="208">
        <f t="shared" si="11"/>
        <v>173.65197018759</v>
      </c>
    </row>
    <row r="16" spans="3:62">
      <c r="C16" s="107">
        <v>4</v>
      </c>
      <c r="D16" s="108" t="s">
        <v>3</v>
      </c>
      <c r="E16" s="109"/>
      <c r="F16" s="110"/>
      <c r="G16" s="158"/>
      <c r="H16" s="188"/>
      <c r="I16" s="150">
        <f>'[1]3.1 โครงสร้าง(Det)'!$U91</f>
        <v>289419.95031265001</v>
      </c>
      <c r="J16" s="150"/>
      <c r="K16" s="199">
        <f t="shared" si="8"/>
        <v>4.5950962334999165E-2</v>
      </c>
      <c r="L16" s="149">
        <f t="shared" si="12"/>
        <v>289.41995031265003</v>
      </c>
      <c r="M16" s="111"/>
      <c r="N16" s="112"/>
      <c r="O16" s="112"/>
      <c r="P16" s="113"/>
      <c r="Q16" s="114"/>
      <c r="R16" s="112"/>
      <c r="S16" s="112"/>
      <c r="T16" s="115"/>
      <c r="U16" s="214"/>
      <c r="V16" s="210"/>
      <c r="W16" s="210"/>
      <c r="X16" s="113"/>
      <c r="Y16" s="114"/>
      <c r="Z16" s="112"/>
      <c r="AA16" s="112"/>
      <c r="AB16" s="115"/>
      <c r="AC16" s="114"/>
      <c r="AD16" s="112"/>
      <c r="AE16" s="112"/>
      <c r="AF16" s="115"/>
      <c r="AG16" s="116"/>
      <c r="AH16" s="112"/>
      <c r="AI16" s="112"/>
      <c r="AJ16" s="113"/>
      <c r="AK16" s="114"/>
      <c r="AL16" s="112"/>
      <c r="AM16" s="112"/>
      <c r="AN16" s="115"/>
      <c r="AO16" s="116"/>
      <c r="AP16" s="112"/>
      <c r="AQ16" s="112"/>
      <c r="AR16" s="113"/>
      <c r="AS16" s="114"/>
      <c r="AT16" s="112"/>
      <c r="AU16" s="112"/>
      <c r="AV16" s="115"/>
      <c r="AW16" s="116"/>
      <c r="AX16" s="112"/>
      <c r="AY16" s="112"/>
      <c r="AZ16" s="113"/>
      <c r="BA16" s="114"/>
      <c r="BB16" s="112"/>
      <c r="BC16" s="112"/>
      <c r="BD16" s="115"/>
      <c r="BE16" s="116"/>
      <c r="BF16" s="112"/>
      <c r="BG16" s="112"/>
      <c r="BH16" s="117"/>
      <c r="BI16" s="207">
        <f t="shared" si="10"/>
        <v>0</v>
      </c>
      <c r="BJ16" s="208">
        <f t="shared" si="11"/>
        <v>289.41995031265003</v>
      </c>
    </row>
    <row r="17" spans="3:62">
      <c r="C17" s="17">
        <v>5</v>
      </c>
      <c r="D17" s="18" t="s">
        <v>4</v>
      </c>
      <c r="E17" s="19"/>
      <c r="F17" s="89"/>
      <c r="G17" s="156"/>
      <c r="H17" s="130"/>
      <c r="I17" s="145">
        <f>'[1]3.1 โครงสร้าง(Det)'!$U92</f>
        <v>520955.91056277003</v>
      </c>
      <c r="J17" s="239"/>
      <c r="K17" s="182">
        <f t="shared" si="8"/>
        <v>8.2711732202998503E-2</v>
      </c>
      <c r="L17" s="148">
        <f t="shared" si="12"/>
        <v>520.95591056276999</v>
      </c>
      <c r="M17" s="97"/>
      <c r="N17" s="34"/>
      <c r="O17" s="34"/>
      <c r="P17" s="49"/>
      <c r="Q17" s="33"/>
      <c r="R17" s="34"/>
      <c r="S17" s="34"/>
      <c r="T17" s="61"/>
      <c r="U17" s="55"/>
      <c r="V17" s="34"/>
      <c r="W17" s="218"/>
      <c r="X17" s="219"/>
      <c r="Y17" s="220"/>
      <c r="Z17" s="218"/>
      <c r="AA17" s="218"/>
      <c r="AB17" s="212"/>
      <c r="AC17" s="33"/>
      <c r="AD17" s="34"/>
      <c r="AE17" s="34"/>
      <c r="AF17" s="61"/>
      <c r="AG17" s="55"/>
      <c r="AH17" s="34"/>
      <c r="AI17" s="34"/>
      <c r="AJ17" s="49"/>
      <c r="AK17" s="33"/>
      <c r="AL17" s="34"/>
      <c r="AM17" s="34"/>
      <c r="AN17" s="61"/>
      <c r="AO17" s="55"/>
      <c r="AP17" s="34"/>
      <c r="AQ17" s="34"/>
      <c r="AR17" s="49"/>
      <c r="AS17" s="33"/>
      <c r="AT17" s="34"/>
      <c r="AU17" s="34"/>
      <c r="AV17" s="61"/>
      <c r="AW17" s="55"/>
      <c r="AX17" s="34"/>
      <c r="AY17" s="34"/>
      <c r="AZ17" s="49"/>
      <c r="BA17" s="33"/>
      <c r="BB17" s="34"/>
      <c r="BC17" s="34"/>
      <c r="BD17" s="61"/>
      <c r="BE17" s="55"/>
      <c r="BF17" s="34"/>
      <c r="BG17" s="34"/>
      <c r="BH17" s="35"/>
      <c r="BI17" s="207">
        <f t="shared" si="10"/>
        <v>0</v>
      </c>
      <c r="BJ17" s="208">
        <f t="shared" si="11"/>
        <v>520.95591056276999</v>
      </c>
    </row>
    <row r="18" spans="3:62">
      <c r="C18" s="107">
        <v>6</v>
      </c>
      <c r="D18" s="108" t="s">
        <v>5</v>
      </c>
      <c r="E18" s="109"/>
      <c r="F18" s="110"/>
      <c r="G18" s="158"/>
      <c r="H18" s="188"/>
      <c r="I18" s="150">
        <f>'[1]3.1 โครงสร้าง(Det)'!$U93</f>
        <v>173651.97018758999</v>
      </c>
      <c r="J18" s="240"/>
      <c r="K18" s="194">
        <f t="shared" si="8"/>
        <v>2.75705774009995E-2</v>
      </c>
      <c r="L18" s="149">
        <f t="shared" si="12"/>
        <v>173.65197018759</v>
      </c>
      <c r="M18" s="111"/>
      <c r="N18" s="112"/>
      <c r="O18" s="112"/>
      <c r="P18" s="113"/>
      <c r="Q18" s="114"/>
      <c r="R18" s="112"/>
      <c r="S18" s="112"/>
      <c r="T18" s="115"/>
      <c r="U18" s="116"/>
      <c r="V18" s="112"/>
      <c r="W18" s="112"/>
      <c r="X18" s="113"/>
      <c r="Y18" s="114"/>
      <c r="Z18" s="112"/>
      <c r="AA18" s="210"/>
      <c r="AB18" s="211"/>
      <c r="AC18" s="221"/>
      <c r="AD18" s="210"/>
      <c r="AE18" s="210"/>
      <c r="AF18" s="211"/>
      <c r="AG18" s="214"/>
      <c r="AH18" s="210"/>
      <c r="AI18" s="112"/>
      <c r="AJ18" s="113"/>
      <c r="AK18" s="114"/>
      <c r="AL18" s="112"/>
      <c r="AM18" s="112"/>
      <c r="AN18" s="115"/>
      <c r="AO18" s="116"/>
      <c r="AP18" s="112"/>
      <c r="AQ18" s="112"/>
      <c r="AR18" s="113"/>
      <c r="AS18" s="114"/>
      <c r="AT18" s="112"/>
      <c r="AU18" s="112"/>
      <c r="AV18" s="115"/>
      <c r="AW18" s="116"/>
      <c r="AX18" s="112"/>
      <c r="AY18" s="112"/>
      <c r="AZ18" s="113"/>
      <c r="BA18" s="114"/>
      <c r="BB18" s="112"/>
      <c r="BC18" s="112"/>
      <c r="BD18" s="115"/>
      <c r="BE18" s="116"/>
      <c r="BF18" s="112"/>
      <c r="BG18" s="112"/>
      <c r="BH18" s="117"/>
      <c r="BI18" s="207">
        <f t="shared" si="10"/>
        <v>0</v>
      </c>
      <c r="BJ18" s="208">
        <f t="shared" si="11"/>
        <v>173.65197018759</v>
      </c>
    </row>
    <row r="19" spans="3:62">
      <c r="C19" s="17">
        <v>7</v>
      </c>
      <c r="D19" s="18" t="s">
        <v>6</v>
      </c>
      <c r="E19" s="19"/>
      <c r="F19" s="89"/>
      <c r="G19" s="156"/>
      <c r="H19" s="130"/>
      <c r="I19" s="145">
        <f>'[1]3.1 โครงสร้าง(Det)'!$V$7</f>
        <v>448684.64169999998</v>
      </c>
      <c r="J19" s="239"/>
      <c r="K19" s="181">
        <f t="shared" si="8"/>
        <v>7.1237283569349524E-2</v>
      </c>
      <c r="L19" s="148">
        <f>I19/1000</f>
        <v>448.68464169999999</v>
      </c>
      <c r="M19" s="97"/>
      <c r="N19" s="34"/>
      <c r="O19" s="34"/>
      <c r="P19" s="49"/>
      <c r="Q19" s="33"/>
      <c r="R19" s="34"/>
      <c r="S19" s="34"/>
      <c r="T19" s="61"/>
      <c r="U19" s="55"/>
      <c r="V19" s="34"/>
      <c r="W19" s="34"/>
      <c r="X19" s="49"/>
      <c r="Y19" s="33"/>
      <c r="Z19" s="34"/>
      <c r="AA19" s="34"/>
      <c r="AB19" s="61"/>
      <c r="AC19" s="33"/>
      <c r="AD19" s="34"/>
      <c r="AE19" s="34"/>
      <c r="AF19" s="61"/>
      <c r="AG19" s="213"/>
      <c r="AH19" s="218"/>
      <c r="AI19" s="218"/>
      <c r="AJ19" s="219"/>
      <c r="AK19" s="33"/>
      <c r="AL19" s="34"/>
      <c r="AM19" s="34"/>
      <c r="AN19" s="61"/>
      <c r="AO19" s="55"/>
      <c r="AP19" s="34"/>
      <c r="AQ19" s="34"/>
      <c r="AR19" s="49"/>
      <c r="AS19" s="33"/>
      <c r="AT19" s="34"/>
      <c r="AU19" s="34"/>
      <c r="AV19" s="61"/>
      <c r="AW19" s="55"/>
      <c r="AX19" s="34"/>
      <c r="AY19" s="34"/>
      <c r="AZ19" s="49"/>
      <c r="BA19" s="33"/>
      <c r="BB19" s="34"/>
      <c r="BC19" s="34"/>
      <c r="BD19" s="61"/>
      <c r="BE19" s="55"/>
      <c r="BF19" s="34"/>
      <c r="BG19" s="34"/>
      <c r="BH19" s="35"/>
      <c r="BI19" s="207">
        <f t="shared" si="10"/>
        <v>0</v>
      </c>
      <c r="BJ19" s="208">
        <f t="shared" si="11"/>
        <v>448.68464169999999</v>
      </c>
    </row>
    <row r="20" spans="3:62">
      <c r="C20" s="7">
        <v>8</v>
      </c>
      <c r="D20" s="8" t="s">
        <v>7</v>
      </c>
      <c r="E20" s="12"/>
      <c r="F20" s="90"/>
      <c r="G20" s="157"/>
      <c r="H20" s="186"/>
      <c r="I20" s="146">
        <f>'[1]3.1 โครงสร้าง(Det)'!$W$7</f>
        <v>311200.07273500005</v>
      </c>
      <c r="J20" s="241"/>
      <c r="K20" s="198">
        <f t="shared" si="8"/>
        <v>4.9408974071923073E-2</v>
      </c>
      <c r="L20" s="122">
        <f>I20/1000</f>
        <v>311.20007273500005</v>
      </c>
      <c r="M20" s="98"/>
      <c r="N20" s="37"/>
      <c r="O20" s="37"/>
      <c r="P20" s="50"/>
      <c r="Q20" s="36"/>
      <c r="R20" s="37"/>
      <c r="S20" s="37"/>
      <c r="T20" s="62"/>
      <c r="U20" s="56"/>
      <c r="V20" s="37"/>
      <c r="W20" s="37"/>
      <c r="X20" s="50"/>
      <c r="Y20" s="36"/>
      <c r="Z20" s="37"/>
      <c r="AA20" s="37"/>
      <c r="AB20" s="62"/>
      <c r="AC20" s="36"/>
      <c r="AD20" s="37"/>
      <c r="AE20" s="37"/>
      <c r="AF20" s="62"/>
      <c r="AG20" s="56"/>
      <c r="AH20" s="37"/>
      <c r="AI20" s="222"/>
      <c r="AJ20" s="223"/>
      <c r="AK20" s="224"/>
      <c r="AL20" s="222"/>
      <c r="AM20" s="37"/>
      <c r="AN20" s="62"/>
      <c r="AO20" s="56"/>
      <c r="AP20" s="37"/>
      <c r="AQ20" s="37"/>
      <c r="AR20" s="50"/>
      <c r="AS20" s="36"/>
      <c r="AT20" s="37"/>
      <c r="AU20" s="37"/>
      <c r="AV20" s="62"/>
      <c r="AW20" s="56"/>
      <c r="AX20" s="37"/>
      <c r="AY20" s="37"/>
      <c r="AZ20" s="50"/>
      <c r="BA20" s="36"/>
      <c r="BB20" s="37"/>
      <c r="BC20" s="37"/>
      <c r="BD20" s="62"/>
      <c r="BE20" s="56"/>
      <c r="BF20" s="37"/>
      <c r="BG20" s="37"/>
      <c r="BH20" s="38"/>
      <c r="BI20" s="207">
        <f t="shared" si="10"/>
        <v>0</v>
      </c>
      <c r="BJ20" s="208">
        <f t="shared" si="11"/>
        <v>311.20007273500005</v>
      </c>
    </row>
    <row r="21" spans="3:62">
      <c r="C21" s="7">
        <v>9</v>
      </c>
      <c r="D21" s="8" t="s">
        <v>95</v>
      </c>
      <c r="E21" s="12"/>
      <c r="F21" s="90"/>
      <c r="G21" s="157"/>
      <c r="H21" s="186"/>
      <c r="I21" s="146">
        <f>'[1]3.1 โครงสร้าง(Det)'!$X$7</f>
        <v>89136.372924999974</v>
      </c>
      <c r="J21" s="241"/>
      <c r="K21" s="198">
        <f t="shared" si="8"/>
        <v>1.4152107035228418E-2</v>
      </c>
      <c r="L21" s="122">
        <f>I21/1000</f>
        <v>89.136372924999975</v>
      </c>
      <c r="M21" s="98"/>
      <c r="N21" s="37"/>
      <c r="O21" s="37"/>
      <c r="P21" s="50"/>
      <c r="Q21" s="36"/>
      <c r="R21" s="37"/>
      <c r="S21" s="37"/>
      <c r="T21" s="62"/>
      <c r="U21" s="56"/>
      <c r="V21" s="37"/>
      <c r="W21" s="37"/>
      <c r="X21" s="50"/>
      <c r="Y21" s="36"/>
      <c r="Z21" s="37"/>
      <c r="AA21" s="37"/>
      <c r="AB21" s="62"/>
      <c r="AC21" s="36"/>
      <c r="AD21" s="37"/>
      <c r="AE21" s="37"/>
      <c r="AF21" s="62"/>
      <c r="AG21" s="56"/>
      <c r="AH21" s="37"/>
      <c r="AI21" s="222"/>
      <c r="AJ21" s="223"/>
      <c r="AK21" s="224"/>
      <c r="AL21" s="222"/>
      <c r="AM21" s="37"/>
      <c r="AN21" s="62"/>
      <c r="AO21" s="56"/>
      <c r="AP21" s="37"/>
      <c r="AQ21" s="37"/>
      <c r="AR21" s="50"/>
      <c r="AS21" s="36"/>
      <c r="AT21" s="37"/>
      <c r="AU21" s="37"/>
      <c r="AV21" s="62"/>
      <c r="AW21" s="56"/>
      <c r="AX21" s="37"/>
      <c r="AY21" s="37"/>
      <c r="AZ21" s="50"/>
      <c r="BA21" s="36"/>
      <c r="BB21" s="37"/>
      <c r="BC21" s="37"/>
      <c r="BD21" s="62"/>
      <c r="BE21" s="56"/>
      <c r="BF21" s="37"/>
      <c r="BG21" s="37"/>
      <c r="BH21" s="38"/>
      <c r="BI21" s="207">
        <f t="shared" si="10"/>
        <v>0</v>
      </c>
      <c r="BJ21" s="208">
        <f t="shared" si="11"/>
        <v>89.136372924999975</v>
      </c>
    </row>
    <row r="22" spans="3:62" ht="15.75" thickBot="1">
      <c r="C22" s="10">
        <v>10</v>
      </c>
      <c r="D22" s="11" t="s">
        <v>105</v>
      </c>
      <c r="E22" s="13"/>
      <c r="F22" s="91"/>
      <c r="G22" s="159"/>
      <c r="H22" s="131"/>
      <c r="I22" s="147">
        <f>'[1]3.1 โครงสร้าง(Det)'!$Y$7</f>
        <v>26273.187499999996</v>
      </c>
      <c r="J22" s="242"/>
      <c r="K22" s="198">
        <f t="shared" si="8"/>
        <v>4.1713719041437582E-3</v>
      </c>
      <c r="L22" s="122">
        <f>I22/1000</f>
        <v>26.273187499999995</v>
      </c>
      <c r="M22" s="99"/>
      <c r="N22" s="40"/>
      <c r="O22" s="40"/>
      <c r="P22" s="51"/>
      <c r="Q22" s="39"/>
      <c r="R22" s="40"/>
      <c r="S22" s="40"/>
      <c r="T22" s="63"/>
      <c r="U22" s="57"/>
      <c r="V22" s="40"/>
      <c r="W22" s="225"/>
      <c r="X22" s="226"/>
      <c r="Y22" s="227"/>
      <c r="Z22" s="225"/>
      <c r="AA22" s="225"/>
      <c r="AB22" s="228"/>
      <c r="AC22" s="39"/>
      <c r="AD22" s="40"/>
      <c r="AE22" s="40"/>
      <c r="AF22" s="63"/>
      <c r="AG22" s="57"/>
      <c r="AH22" s="40"/>
      <c r="AI22" s="40"/>
      <c r="AJ22" s="51"/>
      <c r="AK22" s="39"/>
      <c r="AL22" s="40"/>
      <c r="AM22" s="40"/>
      <c r="AN22" s="63"/>
      <c r="AO22" s="57"/>
      <c r="AP22" s="40"/>
      <c r="AQ22" s="40"/>
      <c r="AR22" s="51"/>
      <c r="AS22" s="39"/>
      <c r="AT22" s="40"/>
      <c r="AU22" s="40"/>
      <c r="AV22" s="63"/>
      <c r="AW22" s="57"/>
      <c r="AX22" s="40"/>
      <c r="AY22" s="40"/>
      <c r="AZ22" s="51"/>
      <c r="BA22" s="39"/>
      <c r="BB22" s="40"/>
      <c r="BC22" s="40"/>
      <c r="BD22" s="63"/>
      <c r="BE22" s="57"/>
      <c r="BF22" s="40"/>
      <c r="BG22" s="40"/>
      <c r="BH22" s="41"/>
      <c r="BI22" s="207">
        <f t="shared" si="10"/>
        <v>0</v>
      </c>
      <c r="BJ22" s="208">
        <f t="shared" si="11"/>
        <v>26.273187499999995</v>
      </c>
    </row>
    <row r="23" spans="3:62">
      <c r="C23" s="78"/>
      <c r="D23" s="69" t="s">
        <v>25</v>
      </c>
      <c r="E23" s="79"/>
      <c r="F23" s="92"/>
      <c r="G23" s="160"/>
      <c r="H23" s="189"/>
      <c r="I23" s="197">
        <f>SUM(I24:I43)</f>
        <v>3064473.2089549308</v>
      </c>
      <c r="J23" s="197"/>
      <c r="K23" s="230">
        <f>SUM(K24:K43)</f>
        <v>0.48654383655716943</v>
      </c>
      <c r="L23" s="165">
        <f>SUM(L24:L43)</f>
        <v>3064.4732089549311</v>
      </c>
      <c r="M23" s="165">
        <f t="shared" ref="M23:BJ23" si="13">SUM(M24:M43)</f>
        <v>0</v>
      </c>
      <c r="N23" s="165">
        <f t="shared" si="13"/>
        <v>0</v>
      </c>
      <c r="O23" s="165">
        <f t="shared" si="13"/>
        <v>0</v>
      </c>
      <c r="P23" s="165">
        <f t="shared" si="13"/>
        <v>0</v>
      </c>
      <c r="Q23" s="165">
        <f t="shared" si="13"/>
        <v>0</v>
      </c>
      <c r="R23" s="165">
        <f t="shared" si="13"/>
        <v>0</v>
      </c>
      <c r="S23" s="165">
        <f t="shared" si="13"/>
        <v>0</v>
      </c>
      <c r="T23" s="165">
        <f t="shared" si="13"/>
        <v>0</v>
      </c>
      <c r="U23" s="165">
        <f t="shared" si="13"/>
        <v>0</v>
      </c>
      <c r="V23" s="165">
        <f t="shared" si="13"/>
        <v>0</v>
      </c>
      <c r="W23" s="165">
        <f t="shared" si="13"/>
        <v>0</v>
      </c>
      <c r="X23" s="165">
        <f t="shared" si="13"/>
        <v>0</v>
      </c>
      <c r="Y23" s="165">
        <f t="shared" si="13"/>
        <v>0</v>
      </c>
      <c r="Z23" s="165">
        <f t="shared" si="13"/>
        <v>0</v>
      </c>
      <c r="AA23" s="165">
        <f t="shared" si="13"/>
        <v>0</v>
      </c>
      <c r="AB23" s="165">
        <f t="shared" si="13"/>
        <v>0</v>
      </c>
      <c r="AC23" s="165">
        <f t="shared" si="13"/>
        <v>0</v>
      </c>
      <c r="AD23" s="165">
        <f t="shared" si="13"/>
        <v>0</v>
      </c>
      <c r="AE23" s="165">
        <f t="shared" si="13"/>
        <v>0</v>
      </c>
      <c r="AF23" s="165">
        <f t="shared" si="13"/>
        <v>0</v>
      </c>
      <c r="AG23" s="165">
        <f t="shared" si="13"/>
        <v>0</v>
      </c>
      <c r="AH23" s="165">
        <f t="shared" si="13"/>
        <v>0</v>
      </c>
      <c r="AI23" s="165">
        <f t="shared" si="13"/>
        <v>0</v>
      </c>
      <c r="AJ23" s="165">
        <f t="shared" si="13"/>
        <v>0</v>
      </c>
      <c r="AK23" s="165">
        <f t="shared" si="13"/>
        <v>0</v>
      </c>
      <c r="AL23" s="165">
        <f t="shared" si="13"/>
        <v>0</v>
      </c>
      <c r="AM23" s="165">
        <f t="shared" si="13"/>
        <v>0</v>
      </c>
      <c r="AN23" s="165">
        <f t="shared" si="13"/>
        <v>0</v>
      </c>
      <c r="AO23" s="165">
        <f t="shared" si="13"/>
        <v>0</v>
      </c>
      <c r="AP23" s="165">
        <f t="shared" si="13"/>
        <v>0</v>
      </c>
      <c r="AQ23" s="165">
        <f t="shared" si="13"/>
        <v>0</v>
      </c>
      <c r="AR23" s="165">
        <f t="shared" si="13"/>
        <v>0</v>
      </c>
      <c r="AS23" s="165">
        <f t="shared" si="13"/>
        <v>0</v>
      </c>
      <c r="AT23" s="165">
        <f t="shared" si="13"/>
        <v>0</v>
      </c>
      <c r="AU23" s="165">
        <f t="shared" si="13"/>
        <v>0</v>
      </c>
      <c r="AV23" s="165">
        <f t="shared" si="13"/>
        <v>0</v>
      </c>
      <c r="AW23" s="165">
        <f t="shared" si="13"/>
        <v>0</v>
      </c>
      <c r="AX23" s="165">
        <f t="shared" si="13"/>
        <v>0</v>
      </c>
      <c r="AY23" s="165">
        <f t="shared" si="13"/>
        <v>0</v>
      </c>
      <c r="AZ23" s="165">
        <f t="shared" si="13"/>
        <v>0</v>
      </c>
      <c r="BA23" s="165">
        <f t="shared" si="13"/>
        <v>0</v>
      </c>
      <c r="BB23" s="165">
        <f t="shared" si="13"/>
        <v>0</v>
      </c>
      <c r="BC23" s="165">
        <f t="shared" si="13"/>
        <v>0</v>
      </c>
      <c r="BD23" s="165">
        <f t="shared" si="13"/>
        <v>0</v>
      </c>
      <c r="BE23" s="165">
        <f t="shared" si="13"/>
        <v>0</v>
      </c>
      <c r="BF23" s="165">
        <f t="shared" si="13"/>
        <v>0</v>
      </c>
      <c r="BG23" s="165">
        <f t="shared" si="13"/>
        <v>0</v>
      </c>
      <c r="BH23" s="165">
        <f t="shared" si="13"/>
        <v>0</v>
      </c>
      <c r="BI23" s="165">
        <f t="shared" si="13"/>
        <v>0</v>
      </c>
      <c r="BJ23" s="165">
        <f t="shared" si="13"/>
        <v>3064.4732089549311</v>
      </c>
    </row>
    <row r="24" spans="3:62">
      <c r="C24" s="21">
        <v>1</v>
      </c>
      <c r="D24" s="22" t="s">
        <v>8</v>
      </c>
      <c r="E24" s="23"/>
      <c r="F24" s="93"/>
      <c r="G24" s="161"/>
      <c r="H24" s="190"/>
      <c r="I24" s="168">
        <f>SUM(H25:H26)</f>
        <v>808687.02650000027</v>
      </c>
      <c r="J24" s="243"/>
      <c r="K24" s="192">
        <f>I24/I$57</f>
        <v>0.12839455972320299</v>
      </c>
      <c r="L24" s="193">
        <f t="shared" ref="L24:L50" si="14">I24/1000</f>
        <v>808.68702650000023</v>
      </c>
      <c r="M24" s="101"/>
      <c r="N24" s="43"/>
      <c r="O24" s="43"/>
      <c r="P24" s="52"/>
      <c r="Q24" s="42"/>
      <c r="R24" s="43"/>
      <c r="S24" s="43"/>
      <c r="T24" s="64"/>
      <c r="U24" s="58"/>
      <c r="V24" s="43"/>
      <c r="W24" s="43"/>
      <c r="X24" s="52"/>
      <c r="Y24" s="42"/>
      <c r="Z24" s="43"/>
      <c r="AA24" s="43"/>
      <c r="AB24" s="64"/>
      <c r="AC24" s="42"/>
      <c r="AD24" s="43"/>
      <c r="AE24" s="43"/>
      <c r="AF24" s="64"/>
      <c r="AG24" s="58"/>
      <c r="AH24" s="43"/>
      <c r="AI24" s="43"/>
      <c r="AJ24" s="52"/>
      <c r="AK24" s="42"/>
      <c r="AL24" s="43"/>
      <c r="AM24" s="43"/>
      <c r="AN24" s="64"/>
      <c r="AO24" s="58"/>
      <c r="AP24" s="43"/>
      <c r="AQ24" s="43"/>
      <c r="AR24" s="52"/>
      <c r="AS24" s="42"/>
      <c r="AT24" s="43"/>
      <c r="AU24" s="43"/>
      <c r="AV24" s="64"/>
      <c r="AW24" s="58"/>
      <c r="AX24" s="43"/>
      <c r="AY24" s="43"/>
      <c r="AZ24" s="52"/>
      <c r="BA24" s="42"/>
      <c r="BB24" s="43"/>
      <c r="BC24" s="43"/>
      <c r="BD24" s="64"/>
      <c r="BE24" s="58"/>
      <c r="BF24" s="43"/>
      <c r="BG24" s="43"/>
      <c r="BH24" s="44"/>
      <c r="BI24" s="207">
        <f t="shared" si="10"/>
        <v>0</v>
      </c>
      <c r="BJ24" s="208">
        <f t="shared" si="11"/>
        <v>808.68702650000023</v>
      </c>
    </row>
    <row r="25" spans="3:62">
      <c r="C25" s="7"/>
      <c r="D25" s="119" t="s">
        <v>134</v>
      </c>
      <c r="E25" s="12"/>
      <c r="F25" s="90"/>
      <c r="G25" s="157"/>
      <c r="H25" s="146">
        <f>'[1]4.1 สถาปัตย์(Det)'!$X$7</f>
        <v>453815.57600000012</v>
      </c>
      <c r="I25" s="171"/>
      <c r="J25" s="229">
        <f>$H25/$I$57</f>
        <v>7.2051917697052076E-2</v>
      </c>
      <c r="K25" s="195"/>
      <c r="L25" s="122"/>
      <c r="M25" s="98"/>
      <c r="N25" s="37"/>
      <c r="O25" s="37"/>
      <c r="P25" s="50"/>
      <c r="Q25" s="36"/>
      <c r="R25" s="37"/>
      <c r="S25" s="37"/>
      <c r="T25" s="62"/>
      <c r="U25" s="56"/>
      <c r="V25" s="37"/>
      <c r="W25" s="37"/>
      <c r="X25" s="50"/>
      <c r="Y25" s="36"/>
      <c r="Z25" s="37"/>
      <c r="AA25" s="37"/>
      <c r="AB25" s="62"/>
      <c r="AC25" s="36"/>
      <c r="AD25" s="37"/>
      <c r="AE25" s="37"/>
      <c r="AF25" s="62"/>
      <c r="AG25" s="56"/>
      <c r="AH25" s="37"/>
      <c r="AI25" s="37"/>
      <c r="AJ25" s="50"/>
      <c r="AK25" s="36"/>
      <c r="AL25" s="37"/>
      <c r="AM25" s="37"/>
      <c r="AN25" s="62"/>
      <c r="AO25" s="56"/>
      <c r="AP25" s="37"/>
      <c r="AQ25" s="37"/>
      <c r="AR25" s="50"/>
      <c r="AS25" s="36"/>
      <c r="AT25" s="37"/>
      <c r="AU25" s="37"/>
      <c r="AV25" s="62"/>
      <c r="AW25" s="56"/>
      <c r="AX25" s="37"/>
      <c r="AY25" s="37"/>
      <c r="AZ25" s="50"/>
      <c r="BA25" s="36"/>
      <c r="BB25" s="37"/>
      <c r="BC25" s="37"/>
      <c r="BD25" s="62"/>
      <c r="BE25" s="56"/>
      <c r="BF25" s="37"/>
      <c r="BG25" s="37"/>
      <c r="BH25" s="38"/>
      <c r="BI25" s="207">
        <f t="shared" si="10"/>
        <v>0</v>
      </c>
      <c r="BJ25" s="208">
        <f t="shared" si="11"/>
        <v>0</v>
      </c>
    </row>
    <row r="26" spans="3:62">
      <c r="C26" s="7"/>
      <c r="D26" s="119" t="s">
        <v>135</v>
      </c>
      <c r="E26" s="12"/>
      <c r="F26" s="90"/>
      <c r="G26" s="157"/>
      <c r="H26" s="146">
        <f>'[1]4.1 สถาปัตย์(Det)'!$Y$7</f>
        <v>354871.45050000015</v>
      </c>
      <c r="I26" s="171"/>
      <c r="J26" s="229">
        <f>$H26/$I$57</f>
        <v>5.6342642026150934E-2</v>
      </c>
      <c r="K26" s="195"/>
      <c r="L26" s="122"/>
      <c r="M26" s="98"/>
      <c r="N26" s="37"/>
      <c r="O26" s="37"/>
      <c r="P26" s="50"/>
      <c r="Q26" s="36"/>
      <c r="R26" s="37"/>
      <c r="S26" s="37"/>
      <c r="T26" s="62"/>
      <c r="U26" s="56"/>
      <c r="V26" s="37"/>
      <c r="W26" s="37"/>
      <c r="X26" s="50"/>
      <c r="Y26" s="36"/>
      <c r="Z26" s="37"/>
      <c r="AA26" s="37"/>
      <c r="AB26" s="62"/>
      <c r="AC26" s="36"/>
      <c r="AD26" s="37"/>
      <c r="AE26" s="37"/>
      <c r="AF26" s="62"/>
      <c r="AG26" s="56"/>
      <c r="AH26" s="37"/>
      <c r="AI26" s="37"/>
      <c r="AJ26" s="50"/>
      <c r="AK26" s="36"/>
      <c r="AL26" s="37"/>
      <c r="AM26" s="37"/>
      <c r="AN26" s="62"/>
      <c r="AO26" s="56"/>
      <c r="AP26" s="37"/>
      <c r="AQ26" s="37"/>
      <c r="AR26" s="50"/>
      <c r="AS26" s="36"/>
      <c r="AT26" s="37"/>
      <c r="AU26" s="37"/>
      <c r="AV26" s="62"/>
      <c r="AW26" s="56"/>
      <c r="AX26" s="37"/>
      <c r="AY26" s="37"/>
      <c r="AZ26" s="50"/>
      <c r="BA26" s="36"/>
      <c r="BB26" s="37"/>
      <c r="BC26" s="37"/>
      <c r="BD26" s="62"/>
      <c r="BE26" s="56"/>
      <c r="BF26" s="37"/>
      <c r="BG26" s="37"/>
      <c r="BH26" s="38"/>
      <c r="BI26" s="207">
        <f t="shared" si="10"/>
        <v>0</v>
      </c>
      <c r="BJ26" s="208">
        <f t="shared" si="11"/>
        <v>0</v>
      </c>
    </row>
    <row r="27" spans="3:62">
      <c r="C27" s="107">
        <v>2</v>
      </c>
      <c r="D27" s="108" t="s">
        <v>9</v>
      </c>
      <c r="E27" s="109"/>
      <c r="F27" s="110"/>
      <c r="G27" s="158"/>
      <c r="H27" s="188"/>
      <c r="I27" s="169">
        <f>'[1]4.1 สถาปัตย์(Det)'!$AC$7</f>
        <v>9236.7999999999993</v>
      </c>
      <c r="J27" s="244"/>
      <c r="K27" s="250">
        <f t="shared" ref="K27:K37" si="15">I27/I$57</f>
        <v>1.4665189750651712E-3</v>
      </c>
      <c r="L27" s="149">
        <f t="shared" si="14"/>
        <v>9.2367999999999988</v>
      </c>
      <c r="M27" s="111"/>
      <c r="N27" s="112"/>
      <c r="O27" s="112"/>
      <c r="P27" s="113"/>
      <c r="Q27" s="114"/>
      <c r="R27" s="112"/>
      <c r="S27" s="112"/>
      <c r="T27" s="115"/>
      <c r="U27" s="116"/>
      <c r="V27" s="112"/>
      <c r="W27" s="112"/>
      <c r="X27" s="113"/>
      <c r="Y27" s="114"/>
      <c r="Z27" s="112"/>
      <c r="AA27" s="112"/>
      <c r="AB27" s="115"/>
      <c r="AC27" s="114"/>
      <c r="AD27" s="112"/>
      <c r="AE27" s="112"/>
      <c r="AF27" s="115"/>
      <c r="AG27" s="116"/>
      <c r="AH27" s="112"/>
      <c r="AI27" s="112"/>
      <c r="AJ27" s="113"/>
      <c r="AK27" s="114"/>
      <c r="AL27" s="112"/>
      <c r="AM27" s="112"/>
      <c r="AN27" s="115"/>
      <c r="AO27" s="116"/>
      <c r="AP27" s="112"/>
      <c r="AQ27" s="112"/>
      <c r="AR27" s="113"/>
      <c r="AS27" s="114"/>
      <c r="AT27" s="112"/>
      <c r="AU27" s="112"/>
      <c r="AV27" s="115"/>
      <c r="AW27" s="116"/>
      <c r="AX27" s="112"/>
      <c r="AY27" s="112"/>
      <c r="AZ27" s="113"/>
      <c r="BA27" s="114"/>
      <c r="BB27" s="112"/>
      <c r="BC27" s="112"/>
      <c r="BD27" s="115"/>
      <c r="BE27" s="116"/>
      <c r="BF27" s="112"/>
      <c r="BG27" s="112"/>
      <c r="BH27" s="117"/>
      <c r="BI27" s="207">
        <f t="shared" si="10"/>
        <v>0</v>
      </c>
      <c r="BJ27" s="208">
        <f t="shared" si="11"/>
        <v>9.2367999999999988</v>
      </c>
    </row>
    <row r="28" spans="3:62">
      <c r="C28" s="17">
        <v>3</v>
      </c>
      <c r="D28" s="18" t="s">
        <v>11</v>
      </c>
      <c r="E28" s="19"/>
      <c r="F28" s="89"/>
      <c r="G28" s="156"/>
      <c r="H28" s="130"/>
      <c r="I28" s="170">
        <f>'[1]4.1 สถาปัตย์(Det)'!$Z$7</f>
        <v>220979.4</v>
      </c>
      <c r="J28" s="245"/>
      <c r="K28" s="181">
        <f t="shared" si="15"/>
        <v>3.5084713666910246E-2</v>
      </c>
      <c r="L28" s="148">
        <f t="shared" si="14"/>
        <v>220.9794</v>
      </c>
      <c r="M28" s="97"/>
      <c r="N28" s="34"/>
      <c r="O28" s="34"/>
      <c r="P28" s="49"/>
      <c r="Q28" s="33"/>
      <c r="R28" s="34"/>
      <c r="S28" s="34"/>
      <c r="T28" s="61"/>
      <c r="U28" s="55"/>
      <c r="V28" s="34"/>
      <c r="W28" s="34"/>
      <c r="X28" s="49"/>
      <c r="Y28" s="33"/>
      <c r="Z28" s="34"/>
      <c r="AA28" s="34"/>
      <c r="AB28" s="61"/>
      <c r="AC28" s="33"/>
      <c r="AD28" s="34"/>
      <c r="AE28" s="34"/>
      <c r="AF28" s="61"/>
      <c r="AG28" s="55"/>
      <c r="AH28" s="34"/>
      <c r="AI28" s="34"/>
      <c r="AJ28" s="49"/>
      <c r="AK28" s="33"/>
      <c r="AL28" s="34"/>
      <c r="AM28" s="34"/>
      <c r="AN28" s="61"/>
      <c r="AO28" s="55"/>
      <c r="AP28" s="34"/>
      <c r="AQ28" s="34"/>
      <c r="AR28" s="49"/>
      <c r="AS28" s="33"/>
      <c r="AT28" s="34"/>
      <c r="AU28" s="34"/>
      <c r="AV28" s="61"/>
      <c r="AW28" s="55"/>
      <c r="AX28" s="34"/>
      <c r="AY28" s="34"/>
      <c r="AZ28" s="49"/>
      <c r="BA28" s="33"/>
      <c r="BB28" s="34"/>
      <c r="BC28" s="34"/>
      <c r="BD28" s="61"/>
      <c r="BE28" s="55"/>
      <c r="BF28" s="34"/>
      <c r="BG28" s="34"/>
      <c r="BH28" s="35"/>
      <c r="BI28" s="207">
        <f t="shared" si="10"/>
        <v>0</v>
      </c>
      <c r="BJ28" s="208">
        <f t="shared" si="11"/>
        <v>220.9794</v>
      </c>
    </row>
    <row r="29" spans="3:62">
      <c r="C29" s="107">
        <v>4</v>
      </c>
      <c r="D29" s="108" t="s">
        <v>12</v>
      </c>
      <c r="E29" s="109"/>
      <c r="F29" s="110"/>
      <c r="G29" s="158"/>
      <c r="H29" s="188"/>
      <c r="I29" s="169">
        <f>'[1]4.1 สถาปัตย์(Det)'!$AA$7</f>
        <v>167644.125</v>
      </c>
      <c r="J29" s="244"/>
      <c r="K29" s="194">
        <f t="shared" si="15"/>
        <v>2.6616716868471491E-2</v>
      </c>
      <c r="L29" s="149">
        <f t="shared" si="14"/>
        <v>167.644125</v>
      </c>
      <c r="M29" s="111"/>
      <c r="N29" s="112"/>
      <c r="O29" s="112"/>
      <c r="P29" s="113"/>
      <c r="Q29" s="114"/>
      <c r="R29" s="112"/>
      <c r="S29" s="112"/>
      <c r="T29" s="115"/>
      <c r="U29" s="116"/>
      <c r="V29" s="112"/>
      <c r="W29" s="112"/>
      <c r="X29" s="113"/>
      <c r="Y29" s="114"/>
      <c r="Z29" s="112"/>
      <c r="AA29" s="112"/>
      <c r="AB29" s="115"/>
      <c r="AC29" s="114"/>
      <c r="AD29" s="112"/>
      <c r="AE29" s="112"/>
      <c r="AF29" s="115"/>
      <c r="AG29" s="116"/>
      <c r="AH29" s="112"/>
      <c r="AI29" s="112"/>
      <c r="AJ29" s="113"/>
      <c r="AK29" s="114"/>
      <c r="AL29" s="112"/>
      <c r="AM29" s="112"/>
      <c r="AN29" s="115"/>
      <c r="AO29" s="116"/>
      <c r="AP29" s="112"/>
      <c r="AQ29" s="112"/>
      <c r="AR29" s="113"/>
      <c r="AS29" s="114"/>
      <c r="AT29" s="112"/>
      <c r="AU29" s="112"/>
      <c r="AV29" s="115"/>
      <c r="AW29" s="116"/>
      <c r="AX29" s="112"/>
      <c r="AY29" s="112"/>
      <c r="AZ29" s="113"/>
      <c r="BA29" s="114"/>
      <c r="BB29" s="112"/>
      <c r="BC29" s="112"/>
      <c r="BD29" s="115"/>
      <c r="BE29" s="116"/>
      <c r="BF29" s="112"/>
      <c r="BG29" s="112"/>
      <c r="BH29" s="117"/>
      <c r="BI29" s="207">
        <f t="shared" si="10"/>
        <v>0</v>
      </c>
      <c r="BJ29" s="208">
        <f t="shared" si="11"/>
        <v>167.644125</v>
      </c>
    </row>
    <row r="30" spans="3:62">
      <c r="C30" s="17">
        <v>5</v>
      </c>
      <c r="D30" s="18" t="s">
        <v>13</v>
      </c>
      <c r="E30" s="19"/>
      <c r="F30" s="89"/>
      <c r="G30" s="156"/>
      <c r="H30" s="130"/>
      <c r="I30" s="170">
        <f>'[1]4.1 สถาปัตย์(Det)'!$AD$7</f>
        <v>330923.20650000003</v>
      </c>
      <c r="J30" s="245"/>
      <c r="K30" s="181">
        <f t="shared" si="15"/>
        <v>5.254039944804046E-2</v>
      </c>
      <c r="L30" s="148">
        <f t="shared" si="14"/>
        <v>330.92320650000005</v>
      </c>
      <c r="M30" s="97"/>
      <c r="N30" s="34"/>
      <c r="O30" s="34"/>
      <c r="P30" s="49"/>
      <c r="Q30" s="33"/>
      <c r="R30" s="34"/>
      <c r="S30" s="34"/>
      <c r="T30" s="61"/>
      <c r="U30" s="55"/>
      <c r="V30" s="34"/>
      <c r="W30" s="34"/>
      <c r="X30" s="49"/>
      <c r="Y30" s="33"/>
      <c r="Z30" s="34"/>
      <c r="AA30" s="34"/>
      <c r="AB30" s="61"/>
      <c r="AC30" s="33"/>
      <c r="AD30" s="34"/>
      <c r="AE30" s="34"/>
      <c r="AF30" s="61"/>
      <c r="AG30" s="55"/>
      <c r="AH30" s="34"/>
      <c r="AI30" s="34"/>
      <c r="AJ30" s="49"/>
      <c r="AK30" s="33"/>
      <c r="AL30" s="34"/>
      <c r="AM30" s="34"/>
      <c r="AN30" s="61"/>
      <c r="AO30" s="55"/>
      <c r="AP30" s="34"/>
      <c r="AQ30" s="34"/>
      <c r="AR30" s="49"/>
      <c r="AS30" s="33"/>
      <c r="AT30" s="34"/>
      <c r="AU30" s="34"/>
      <c r="AV30" s="61"/>
      <c r="AW30" s="55"/>
      <c r="AX30" s="34"/>
      <c r="AY30" s="34"/>
      <c r="AZ30" s="49"/>
      <c r="BA30" s="33"/>
      <c r="BB30" s="34"/>
      <c r="BC30" s="34"/>
      <c r="BD30" s="61"/>
      <c r="BE30" s="55"/>
      <c r="BF30" s="34"/>
      <c r="BG30" s="34"/>
      <c r="BH30" s="35"/>
      <c r="BI30" s="207">
        <f t="shared" si="10"/>
        <v>0</v>
      </c>
      <c r="BJ30" s="208">
        <f t="shared" si="11"/>
        <v>330.92320650000005</v>
      </c>
    </row>
    <row r="31" spans="3:62">
      <c r="C31" s="107">
        <v>6</v>
      </c>
      <c r="D31" s="108" t="s">
        <v>16</v>
      </c>
      <c r="E31" s="109"/>
      <c r="F31" s="110"/>
      <c r="G31" s="158"/>
      <c r="H31" s="188"/>
      <c r="I31" s="169">
        <f>'[1]4.1 สถาปัตย์(Det)'!$AE$7</f>
        <v>217603.28749999998</v>
      </c>
      <c r="J31" s="244"/>
      <c r="K31" s="194">
        <f t="shared" si="15"/>
        <v>3.4548691121959095E-2</v>
      </c>
      <c r="L31" s="149">
        <f t="shared" si="14"/>
        <v>217.60328749999996</v>
      </c>
      <c r="M31" s="111"/>
      <c r="N31" s="112"/>
      <c r="O31" s="112"/>
      <c r="P31" s="113"/>
      <c r="Q31" s="114"/>
      <c r="R31" s="112"/>
      <c r="S31" s="112"/>
      <c r="T31" s="115"/>
      <c r="U31" s="116"/>
      <c r="V31" s="112"/>
      <c r="W31" s="112"/>
      <c r="X31" s="113"/>
      <c r="Y31" s="114"/>
      <c r="Z31" s="112"/>
      <c r="AA31" s="112"/>
      <c r="AB31" s="115"/>
      <c r="AC31" s="114"/>
      <c r="AD31" s="112"/>
      <c r="AE31" s="112"/>
      <c r="AF31" s="115"/>
      <c r="AG31" s="116"/>
      <c r="AH31" s="112"/>
      <c r="AI31" s="112"/>
      <c r="AJ31" s="113"/>
      <c r="AK31" s="114"/>
      <c r="AL31" s="112"/>
      <c r="AM31" s="112"/>
      <c r="AN31" s="115"/>
      <c r="AO31" s="116"/>
      <c r="AP31" s="112"/>
      <c r="AQ31" s="112"/>
      <c r="AR31" s="113"/>
      <c r="AS31" s="114"/>
      <c r="AT31" s="112"/>
      <c r="AU31" s="112"/>
      <c r="AV31" s="115"/>
      <c r="AW31" s="116"/>
      <c r="AX31" s="112"/>
      <c r="AY31" s="112"/>
      <c r="AZ31" s="113"/>
      <c r="BA31" s="114"/>
      <c r="BB31" s="112"/>
      <c r="BC31" s="112"/>
      <c r="BD31" s="115"/>
      <c r="BE31" s="116"/>
      <c r="BF31" s="112"/>
      <c r="BG31" s="112"/>
      <c r="BH31" s="117"/>
      <c r="BI31" s="207">
        <f t="shared" si="10"/>
        <v>0</v>
      </c>
      <c r="BJ31" s="208">
        <f t="shared" si="11"/>
        <v>217.60328749999996</v>
      </c>
    </row>
    <row r="32" spans="3:62">
      <c r="C32" s="17">
        <v>7</v>
      </c>
      <c r="D32" s="18" t="s">
        <v>17</v>
      </c>
      <c r="E32" s="19"/>
      <c r="F32" s="89"/>
      <c r="G32" s="156"/>
      <c r="H32" s="130"/>
      <c r="I32" s="170"/>
      <c r="J32" s="245"/>
      <c r="K32" s="181">
        <f t="shared" si="15"/>
        <v>0</v>
      </c>
      <c r="L32" s="148">
        <f t="shared" si="14"/>
        <v>0</v>
      </c>
      <c r="M32" s="97"/>
      <c r="N32" s="34"/>
      <c r="O32" s="34"/>
      <c r="P32" s="49"/>
      <c r="Q32" s="33"/>
      <c r="R32" s="34"/>
      <c r="S32" s="34"/>
      <c r="T32" s="61"/>
      <c r="U32" s="55"/>
      <c r="V32" s="34"/>
      <c r="W32" s="34"/>
      <c r="X32" s="49"/>
      <c r="Y32" s="33"/>
      <c r="Z32" s="34"/>
      <c r="AA32" s="34"/>
      <c r="AB32" s="61"/>
      <c r="AC32" s="33"/>
      <c r="AD32" s="34"/>
      <c r="AE32" s="34"/>
      <c r="AF32" s="61"/>
      <c r="AG32" s="55"/>
      <c r="AH32" s="34"/>
      <c r="AI32" s="34"/>
      <c r="AJ32" s="49"/>
      <c r="AK32" s="33"/>
      <c r="AL32" s="34"/>
      <c r="AM32" s="34"/>
      <c r="AN32" s="61"/>
      <c r="AO32" s="55"/>
      <c r="AP32" s="34"/>
      <c r="AQ32" s="34"/>
      <c r="AR32" s="49"/>
      <c r="AS32" s="33"/>
      <c r="AT32" s="34"/>
      <c r="AU32" s="34"/>
      <c r="AV32" s="61"/>
      <c r="AW32" s="55"/>
      <c r="AX32" s="34"/>
      <c r="AY32" s="34"/>
      <c r="AZ32" s="49"/>
      <c r="BA32" s="33"/>
      <c r="BB32" s="34"/>
      <c r="BC32" s="34"/>
      <c r="BD32" s="61"/>
      <c r="BE32" s="55"/>
      <c r="BF32" s="34"/>
      <c r="BG32" s="34"/>
      <c r="BH32" s="35"/>
      <c r="BI32" s="207">
        <f t="shared" si="10"/>
        <v>0</v>
      </c>
      <c r="BJ32" s="208">
        <f t="shared" si="11"/>
        <v>0</v>
      </c>
    </row>
    <row r="33" spans="3:62">
      <c r="C33" s="7"/>
      <c r="D33" s="119" t="s">
        <v>10</v>
      </c>
      <c r="E33" s="12"/>
      <c r="F33" s="90"/>
      <c r="G33" s="157"/>
      <c r="H33" s="186"/>
      <c r="I33" s="171">
        <f>'[1]4.1 สถาปัตย์(Det)'!$AB$7</f>
        <v>166637.99</v>
      </c>
      <c r="J33" s="245"/>
      <c r="K33" s="181">
        <f t="shared" si="15"/>
        <v>2.645697365989523E-2</v>
      </c>
      <c r="L33" s="148">
        <f t="shared" si="14"/>
        <v>166.63799</v>
      </c>
      <c r="M33" s="98"/>
      <c r="N33" s="37"/>
      <c r="O33" s="37"/>
      <c r="P33" s="50"/>
      <c r="Q33" s="36"/>
      <c r="R33" s="37"/>
      <c r="S33" s="37"/>
      <c r="T33" s="62"/>
      <c r="U33" s="56"/>
      <c r="V33" s="37"/>
      <c r="W33" s="37"/>
      <c r="X33" s="50"/>
      <c r="Y33" s="36"/>
      <c r="Z33" s="37"/>
      <c r="AA33" s="37"/>
      <c r="AB33" s="62"/>
      <c r="AC33" s="36"/>
      <c r="AD33" s="37"/>
      <c r="AE33" s="37"/>
      <c r="AF33" s="62"/>
      <c r="AG33" s="56"/>
      <c r="AH33" s="37"/>
      <c r="AI33" s="37"/>
      <c r="AJ33" s="50"/>
      <c r="AK33" s="36"/>
      <c r="AL33" s="37"/>
      <c r="AM33" s="37"/>
      <c r="AN33" s="62"/>
      <c r="AO33" s="56"/>
      <c r="AP33" s="37"/>
      <c r="AQ33" s="37"/>
      <c r="AR33" s="50"/>
      <c r="AS33" s="36"/>
      <c r="AT33" s="37"/>
      <c r="AU33" s="37"/>
      <c r="AV33" s="62"/>
      <c r="AW33" s="56"/>
      <c r="AX33" s="37"/>
      <c r="AY33" s="37"/>
      <c r="AZ33" s="50"/>
      <c r="BA33" s="36"/>
      <c r="BB33" s="37"/>
      <c r="BC33" s="37"/>
      <c r="BD33" s="62"/>
      <c r="BE33" s="56"/>
      <c r="BF33" s="37"/>
      <c r="BG33" s="37"/>
      <c r="BH33" s="38"/>
      <c r="BI33" s="207">
        <f t="shared" si="10"/>
        <v>0</v>
      </c>
      <c r="BJ33" s="208">
        <f t="shared" si="11"/>
        <v>166.63799</v>
      </c>
    </row>
    <row r="34" spans="3:62">
      <c r="C34" s="107"/>
      <c r="D34" s="120" t="s">
        <v>96</v>
      </c>
      <c r="E34" s="109"/>
      <c r="F34" s="110"/>
      <c r="G34" s="158"/>
      <c r="H34" s="188"/>
      <c r="I34" s="169"/>
      <c r="J34" s="244"/>
      <c r="K34" s="194">
        <f t="shared" si="15"/>
        <v>0</v>
      </c>
      <c r="L34" s="149">
        <f t="shared" si="14"/>
        <v>0</v>
      </c>
      <c r="M34" s="111"/>
      <c r="N34" s="112"/>
      <c r="O34" s="112"/>
      <c r="P34" s="113"/>
      <c r="Q34" s="114"/>
      <c r="R34" s="112"/>
      <c r="S34" s="112"/>
      <c r="T34" s="115"/>
      <c r="U34" s="116"/>
      <c r="V34" s="112"/>
      <c r="W34" s="112"/>
      <c r="X34" s="113"/>
      <c r="Y34" s="114"/>
      <c r="Z34" s="112"/>
      <c r="AA34" s="112"/>
      <c r="AB34" s="115"/>
      <c r="AC34" s="114"/>
      <c r="AD34" s="112"/>
      <c r="AE34" s="112"/>
      <c r="AF34" s="115"/>
      <c r="AG34" s="116"/>
      <c r="AH34" s="112"/>
      <c r="AI34" s="112"/>
      <c r="AJ34" s="113"/>
      <c r="AK34" s="114"/>
      <c r="AL34" s="112"/>
      <c r="AM34" s="112"/>
      <c r="AN34" s="115"/>
      <c r="AO34" s="116"/>
      <c r="AP34" s="112"/>
      <c r="AQ34" s="112"/>
      <c r="AR34" s="113"/>
      <c r="AS34" s="114"/>
      <c r="AT34" s="112"/>
      <c r="AU34" s="112"/>
      <c r="AV34" s="115"/>
      <c r="AW34" s="116"/>
      <c r="AX34" s="112"/>
      <c r="AY34" s="112"/>
      <c r="AZ34" s="113"/>
      <c r="BA34" s="114"/>
      <c r="BB34" s="112"/>
      <c r="BC34" s="112"/>
      <c r="BD34" s="115"/>
      <c r="BE34" s="116"/>
      <c r="BF34" s="112"/>
      <c r="BG34" s="112"/>
      <c r="BH34" s="117"/>
      <c r="BI34" s="207">
        <f t="shared" si="10"/>
        <v>0</v>
      </c>
      <c r="BJ34" s="208">
        <f t="shared" si="11"/>
        <v>0</v>
      </c>
    </row>
    <row r="35" spans="3:62">
      <c r="C35" s="17">
        <v>8</v>
      </c>
      <c r="D35" s="18" t="s">
        <v>14</v>
      </c>
      <c r="E35" s="19"/>
      <c r="F35" s="89"/>
      <c r="G35" s="156"/>
      <c r="H35" s="130"/>
      <c r="I35" s="170">
        <f>'[1]4.1 สถาปัตย์(Det)'!$AG$7</f>
        <v>94921</v>
      </c>
      <c r="J35" s="245"/>
      <c r="K35" s="181">
        <f t="shared" si="15"/>
        <v>1.5070527415572615E-2</v>
      </c>
      <c r="L35" s="148">
        <f t="shared" si="14"/>
        <v>94.921000000000006</v>
      </c>
      <c r="M35" s="97"/>
      <c r="N35" s="34"/>
      <c r="O35" s="34"/>
      <c r="P35" s="49"/>
      <c r="Q35" s="33"/>
      <c r="R35" s="34"/>
      <c r="S35" s="34"/>
      <c r="T35" s="61"/>
      <c r="U35" s="55"/>
      <c r="V35" s="34"/>
      <c r="W35" s="34"/>
      <c r="X35" s="49"/>
      <c r="Y35" s="33"/>
      <c r="Z35" s="34"/>
      <c r="AA35" s="34"/>
      <c r="AB35" s="61"/>
      <c r="AC35" s="33"/>
      <c r="AD35" s="34"/>
      <c r="AE35" s="34"/>
      <c r="AF35" s="61"/>
      <c r="AG35" s="55"/>
      <c r="AH35" s="34"/>
      <c r="AI35" s="34"/>
      <c r="AJ35" s="49"/>
      <c r="AK35" s="33"/>
      <c r="AL35" s="34"/>
      <c r="AM35" s="34"/>
      <c r="AN35" s="61"/>
      <c r="AO35" s="55"/>
      <c r="AP35" s="34"/>
      <c r="AQ35" s="34"/>
      <c r="AR35" s="49"/>
      <c r="AS35" s="33"/>
      <c r="AT35" s="34"/>
      <c r="AU35" s="34"/>
      <c r="AV35" s="61"/>
      <c r="AW35" s="55"/>
      <c r="AX35" s="34"/>
      <c r="AY35" s="34"/>
      <c r="AZ35" s="49"/>
      <c r="BA35" s="33"/>
      <c r="BB35" s="34"/>
      <c r="BC35" s="34"/>
      <c r="BD35" s="61"/>
      <c r="BE35" s="55"/>
      <c r="BF35" s="34"/>
      <c r="BG35" s="34"/>
      <c r="BH35" s="35"/>
      <c r="BI35" s="207">
        <f t="shared" si="10"/>
        <v>0</v>
      </c>
      <c r="BJ35" s="208">
        <f t="shared" si="11"/>
        <v>94.921000000000006</v>
      </c>
    </row>
    <row r="36" spans="3:62">
      <c r="C36" s="107">
        <v>9</v>
      </c>
      <c r="D36" s="108" t="s">
        <v>15</v>
      </c>
      <c r="E36" s="109"/>
      <c r="F36" s="110"/>
      <c r="G36" s="158"/>
      <c r="H36" s="188"/>
      <c r="I36" s="169">
        <f>'[1]4.1 สถาปัตย์(Det)'!$AH$7</f>
        <v>267466.56874999998</v>
      </c>
      <c r="J36" s="244"/>
      <c r="K36" s="194">
        <f t="shared" si="15"/>
        <v>4.2465442389945457E-2</v>
      </c>
      <c r="L36" s="149">
        <f t="shared" si="14"/>
        <v>267.46656874999996</v>
      </c>
      <c r="M36" s="111"/>
      <c r="N36" s="112"/>
      <c r="O36" s="112"/>
      <c r="P36" s="113"/>
      <c r="Q36" s="114"/>
      <c r="R36" s="112"/>
      <c r="S36" s="112"/>
      <c r="T36" s="115"/>
      <c r="U36" s="116"/>
      <c r="V36" s="112"/>
      <c r="W36" s="112"/>
      <c r="X36" s="113"/>
      <c r="Y36" s="114"/>
      <c r="Z36" s="112"/>
      <c r="AA36" s="112"/>
      <c r="AB36" s="115"/>
      <c r="AC36" s="114"/>
      <c r="AD36" s="112"/>
      <c r="AE36" s="112"/>
      <c r="AF36" s="115"/>
      <c r="AG36" s="116"/>
      <c r="AH36" s="112"/>
      <c r="AI36" s="112"/>
      <c r="AJ36" s="113"/>
      <c r="AK36" s="114"/>
      <c r="AL36" s="112"/>
      <c r="AM36" s="112"/>
      <c r="AN36" s="115"/>
      <c r="AO36" s="116"/>
      <c r="AP36" s="112"/>
      <c r="AQ36" s="112"/>
      <c r="AR36" s="113"/>
      <c r="AS36" s="114"/>
      <c r="AT36" s="112"/>
      <c r="AU36" s="112"/>
      <c r="AV36" s="115"/>
      <c r="AW36" s="116"/>
      <c r="AX36" s="112"/>
      <c r="AY36" s="112"/>
      <c r="AZ36" s="113"/>
      <c r="BA36" s="114"/>
      <c r="BB36" s="112"/>
      <c r="BC36" s="112"/>
      <c r="BD36" s="115"/>
      <c r="BE36" s="116"/>
      <c r="BF36" s="112"/>
      <c r="BG36" s="112"/>
      <c r="BH36" s="117"/>
      <c r="BI36" s="207">
        <f t="shared" si="10"/>
        <v>0</v>
      </c>
      <c r="BJ36" s="208">
        <f t="shared" si="11"/>
        <v>267.46656874999996</v>
      </c>
    </row>
    <row r="37" spans="3:62">
      <c r="C37" s="17">
        <v>10</v>
      </c>
      <c r="D37" s="18" t="s">
        <v>18</v>
      </c>
      <c r="E37" s="19"/>
      <c r="F37" s="89"/>
      <c r="G37" s="156"/>
      <c r="H37" s="130"/>
      <c r="I37" s="170">
        <f>SUM(H38:H40)</f>
        <v>707952.99170493055</v>
      </c>
      <c r="J37" s="245"/>
      <c r="K37" s="182">
        <f t="shared" si="15"/>
        <v>0.11240110165743943</v>
      </c>
      <c r="L37" s="148">
        <f t="shared" si="14"/>
        <v>707.95299170493058</v>
      </c>
      <c r="M37" s="97"/>
      <c r="N37" s="34"/>
      <c r="O37" s="34"/>
      <c r="P37" s="49"/>
      <c r="Q37" s="33"/>
      <c r="R37" s="34"/>
      <c r="S37" s="34"/>
      <c r="T37" s="61"/>
      <c r="U37" s="55"/>
      <c r="V37" s="34"/>
      <c r="W37" s="34"/>
      <c r="X37" s="49"/>
      <c r="Y37" s="33"/>
      <c r="Z37" s="34"/>
      <c r="AA37" s="34"/>
      <c r="AB37" s="61"/>
      <c r="AC37" s="33"/>
      <c r="AD37" s="34"/>
      <c r="AE37" s="34"/>
      <c r="AF37" s="61"/>
      <c r="AG37" s="55"/>
      <c r="AH37" s="34"/>
      <c r="AI37" s="34"/>
      <c r="AJ37" s="49"/>
      <c r="AK37" s="33"/>
      <c r="AL37" s="34"/>
      <c r="AM37" s="34"/>
      <c r="AN37" s="61"/>
      <c r="AO37" s="55"/>
      <c r="AP37" s="34"/>
      <c r="AQ37" s="34"/>
      <c r="AR37" s="49"/>
      <c r="AS37" s="33"/>
      <c r="AT37" s="34"/>
      <c r="AU37" s="34"/>
      <c r="AV37" s="61"/>
      <c r="AW37" s="55"/>
      <c r="AX37" s="34"/>
      <c r="AY37" s="34"/>
      <c r="AZ37" s="49"/>
      <c r="BA37" s="33"/>
      <c r="BB37" s="34"/>
      <c r="BC37" s="34"/>
      <c r="BD37" s="61"/>
      <c r="BE37" s="55"/>
      <c r="BF37" s="34"/>
      <c r="BG37" s="34"/>
      <c r="BH37" s="35"/>
      <c r="BI37" s="207">
        <f t="shared" si="10"/>
        <v>0</v>
      </c>
      <c r="BJ37" s="208">
        <f t="shared" si="11"/>
        <v>707.95299170493058</v>
      </c>
    </row>
    <row r="38" spans="3:62">
      <c r="C38" s="17"/>
      <c r="D38" s="184" t="s">
        <v>145</v>
      </c>
      <c r="E38" s="19"/>
      <c r="F38" s="89"/>
      <c r="G38" s="156"/>
      <c r="H38" s="145">
        <f>'[1]4.1 สถาปัตย์(Det)'!$AI$7</f>
        <v>38237.614999999998</v>
      </c>
      <c r="I38" s="170"/>
      <c r="J38" s="229">
        <f>$H38/$I$57</f>
        <v>6.0709540055794891E-3</v>
      </c>
      <c r="K38" s="195"/>
      <c r="L38" s="148"/>
      <c r="M38" s="97"/>
      <c r="N38" s="34"/>
      <c r="O38" s="34"/>
      <c r="P38" s="49"/>
      <c r="Q38" s="33"/>
      <c r="R38" s="34"/>
      <c r="S38" s="34"/>
      <c r="T38" s="61"/>
      <c r="U38" s="55"/>
      <c r="V38" s="34"/>
      <c r="W38" s="34"/>
      <c r="X38" s="49"/>
      <c r="Y38" s="33"/>
      <c r="Z38" s="34"/>
      <c r="AA38" s="34"/>
      <c r="AB38" s="61"/>
      <c r="AC38" s="33"/>
      <c r="AD38" s="34"/>
      <c r="AE38" s="34"/>
      <c r="AF38" s="61"/>
      <c r="AG38" s="55"/>
      <c r="AH38" s="34"/>
      <c r="AI38" s="34"/>
      <c r="AJ38" s="49"/>
      <c r="AK38" s="33"/>
      <c r="AL38" s="34"/>
      <c r="AM38" s="34"/>
      <c r="AN38" s="61"/>
      <c r="AO38" s="55"/>
      <c r="AP38" s="34"/>
      <c r="AQ38" s="34"/>
      <c r="AR38" s="49"/>
      <c r="AS38" s="33"/>
      <c r="AT38" s="34"/>
      <c r="AU38" s="34"/>
      <c r="AV38" s="61"/>
      <c r="AW38" s="55"/>
      <c r="AX38" s="34"/>
      <c r="AY38" s="34"/>
      <c r="AZ38" s="49"/>
      <c r="BA38" s="33"/>
      <c r="BB38" s="34"/>
      <c r="BC38" s="34"/>
      <c r="BD38" s="61"/>
      <c r="BE38" s="55"/>
      <c r="BF38" s="34"/>
      <c r="BG38" s="34"/>
      <c r="BH38" s="35"/>
      <c r="BI38" s="207"/>
      <c r="BJ38" s="208"/>
    </row>
    <row r="39" spans="3:62">
      <c r="C39" s="17"/>
      <c r="D39" s="184" t="s">
        <v>146</v>
      </c>
      <c r="E39" s="19"/>
      <c r="F39" s="89"/>
      <c r="G39" s="156"/>
      <c r="H39" s="145">
        <f>'[1]4.1 สถาปัตย์(Det)'!$AJ$7</f>
        <v>168956.21750000003</v>
      </c>
      <c r="I39" s="170"/>
      <c r="J39" s="229">
        <f>$H39/$I$57</f>
        <v>2.6825036692251454E-2</v>
      </c>
      <c r="K39" s="195"/>
      <c r="L39" s="148"/>
      <c r="M39" s="97"/>
      <c r="N39" s="34"/>
      <c r="O39" s="34"/>
      <c r="P39" s="49"/>
      <c r="Q39" s="33"/>
      <c r="R39" s="34"/>
      <c r="S39" s="34"/>
      <c r="T39" s="61"/>
      <c r="U39" s="55"/>
      <c r="V39" s="34"/>
      <c r="W39" s="34"/>
      <c r="X39" s="49"/>
      <c r="Y39" s="33"/>
      <c r="Z39" s="34"/>
      <c r="AA39" s="34"/>
      <c r="AB39" s="61"/>
      <c r="AC39" s="33"/>
      <c r="AD39" s="34"/>
      <c r="AE39" s="34"/>
      <c r="AF39" s="61"/>
      <c r="AG39" s="55"/>
      <c r="AH39" s="34"/>
      <c r="AI39" s="34"/>
      <c r="AJ39" s="49"/>
      <c r="AK39" s="33"/>
      <c r="AL39" s="34"/>
      <c r="AM39" s="34"/>
      <c r="AN39" s="61"/>
      <c r="AO39" s="55"/>
      <c r="AP39" s="34"/>
      <c r="AQ39" s="34"/>
      <c r="AR39" s="49"/>
      <c r="AS39" s="33"/>
      <c r="AT39" s="34"/>
      <c r="AU39" s="34"/>
      <c r="AV39" s="61"/>
      <c r="AW39" s="55"/>
      <c r="AX39" s="34"/>
      <c r="AY39" s="34"/>
      <c r="AZ39" s="49"/>
      <c r="BA39" s="33"/>
      <c r="BB39" s="34"/>
      <c r="BC39" s="34"/>
      <c r="BD39" s="61"/>
      <c r="BE39" s="55"/>
      <c r="BF39" s="34"/>
      <c r="BG39" s="34"/>
      <c r="BH39" s="35"/>
      <c r="BI39" s="207"/>
      <c r="BJ39" s="208"/>
    </row>
    <row r="40" spans="3:62">
      <c r="C40" s="17"/>
      <c r="D40" s="184" t="s">
        <v>147</v>
      </c>
      <c r="E40" s="19"/>
      <c r="F40" s="89"/>
      <c r="G40" s="156"/>
      <c r="H40" s="145">
        <f>'[1]4.1 สถาปัตย์(Det)'!$AK$7</f>
        <v>500759.15920493059</v>
      </c>
      <c r="I40" s="170"/>
      <c r="J40" s="229">
        <f>$H40/$I$57</f>
        <v>7.9505110959608494E-2</v>
      </c>
      <c r="K40" s="195"/>
      <c r="L40" s="148"/>
      <c r="M40" s="97"/>
      <c r="N40" s="34"/>
      <c r="O40" s="34"/>
      <c r="P40" s="49"/>
      <c r="Q40" s="33"/>
      <c r="R40" s="34"/>
      <c r="S40" s="34"/>
      <c r="T40" s="61"/>
      <c r="U40" s="55"/>
      <c r="V40" s="34"/>
      <c r="W40" s="34"/>
      <c r="X40" s="49"/>
      <c r="Y40" s="33"/>
      <c r="Z40" s="34"/>
      <c r="AA40" s="34"/>
      <c r="AB40" s="61"/>
      <c r="AC40" s="33"/>
      <c r="AD40" s="34"/>
      <c r="AE40" s="34"/>
      <c r="AF40" s="61"/>
      <c r="AG40" s="55"/>
      <c r="AH40" s="34"/>
      <c r="AI40" s="34"/>
      <c r="AJ40" s="49"/>
      <c r="AK40" s="33"/>
      <c r="AL40" s="34"/>
      <c r="AM40" s="34"/>
      <c r="AN40" s="61"/>
      <c r="AO40" s="55"/>
      <c r="AP40" s="34"/>
      <c r="AQ40" s="34"/>
      <c r="AR40" s="49"/>
      <c r="AS40" s="33"/>
      <c r="AT40" s="34"/>
      <c r="AU40" s="34"/>
      <c r="AV40" s="61"/>
      <c r="AW40" s="55"/>
      <c r="AX40" s="34"/>
      <c r="AY40" s="34"/>
      <c r="AZ40" s="49"/>
      <c r="BA40" s="33"/>
      <c r="BB40" s="34"/>
      <c r="BC40" s="34"/>
      <c r="BD40" s="61"/>
      <c r="BE40" s="55"/>
      <c r="BF40" s="34"/>
      <c r="BG40" s="34"/>
      <c r="BH40" s="35"/>
      <c r="BI40" s="207"/>
      <c r="BJ40" s="208"/>
    </row>
    <row r="41" spans="3:62">
      <c r="C41" s="7">
        <v>11</v>
      </c>
      <c r="D41" s="8" t="s">
        <v>19</v>
      </c>
      <c r="E41" s="12"/>
      <c r="F41" s="90"/>
      <c r="G41" s="157"/>
      <c r="H41" s="186"/>
      <c r="I41" s="171"/>
      <c r="J41" s="245"/>
      <c r="K41" s="181">
        <f>I41/I$57</f>
        <v>0</v>
      </c>
      <c r="L41" s="148">
        <f t="shared" si="14"/>
        <v>0</v>
      </c>
      <c r="M41" s="98"/>
      <c r="N41" s="37"/>
      <c r="O41" s="37"/>
      <c r="P41" s="50"/>
      <c r="Q41" s="36"/>
      <c r="R41" s="37"/>
      <c r="S41" s="37"/>
      <c r="T41" s="62"/>
      <c r="U41" s="56"/>
      <c r="V41" s="37"/>
      <c r="W41" s="37"/>
      <c r="X41" s="50"/>
      <c r="Y41" s="36"/>
      <c r="Z41" s="37"/>
      <c r="AA41" s="37"/>
      <c r="AB41" s="62"/>
      <c r="AC41" s="36"/>
      <c r="AD41" s="37"/>
      <c r="AE41" s="37"/>
      <c r="AF41" s="62"/>
      <c r="AG41" s="56"/>
      <c r="AH41" s="37"/>
      <c r="AI41" s="37"/>
      <c r="AJ41" s="50"/>
      <c r="AK41" s="36"/>
      <c r="AL41" s="37"/>
      <c r="AM41" s="37"/>
      <c r="AN41" s="62"/>
      <c r="AO41" s="56"/>
      <c r="AP41" s="37"/>
      <c r="AQ41" s="37"/>
      <c r="AR41" s="50"/>
      <c r="AS41" s="36"/>
      <c r="AT41" s="37"/>
      <c r="AU41" s="37"/>
      <c r="AV41" s="62"/>
      <c r="AW41" s="56"/>
      <c r="AX41" s="37"/>
      <c r="AY41" s="37"/>
      <c r="AZ41" s="50"/>
      <c r="BA41" s="36"/>
      <c r="BB41" s="37"/>
      <c r="BC41" s="37"/>
      <c r="BD41" s="62"/>
      <c r="BE41" s="56"/>
      <c r="BF41" s="37"/>
      <c r="BG41" s="37"/>
      <c r="BH41" s="38"/>
      <c r="BI41" s="207">
        <f t="shared" si="10"/>
        <v>0</v>
      </c>
      <c r="BJ41" s="208">
        <f t="shared" si="11"/>
        <v>0</v>
      </c>
    </row>
    <row r="42" spans="3:62">
      <c r="C42" s="7"/>
      <c r="D42" s="119" t="s">
        <v>20</v>
      </c>
      <c r="E42" s="12"/>
      <c r="F42" s="90"/>
      <c r="G42" s="157"/>
      <c r="H42" s="186"/>
      <c r="I42" s="171"/>
      <c r="J42" s="245"/>
      <c r="K42" s="181">
        <f>I42/I$57</f>
        <v>0</v>
      </c>
      <c r="L42" s="148">
        <f t="shared" si="14"/>
        <v>0</v>
      </c>
      <c r="M42" s="98"/>
      <c r="N42" s="37"/>
      <c r="O42" s="37"/>
      <c r="P42" s="50"/>
      <c r="Q42" s="36"/>
      <c r="R42" s="37"/>
      <c r="S42" s="37"/>
      <c r="T42" s="62"/>
      <c r="U42" s="56"/>
      <c r="V42" s="37"/>
      <c r="W42" s="37"/>
      <c r="X42" s="50"/>
      <c r="Y42" s="36"/>
      <c r="Z42" s="37"/>
      <c r="AA42" s="37"/>
      <c r="AB42" s="62"/>
      <c r="AC42" s="36"/>
      <c r="AD42" s="37"/>
      <c r="AE42" s="37"/>
      <c r="AF42" s="62"/>
      <c r="AG42" s="56"/>
      <c r="AH42" s="37"/>
      <c r="AI42" s="37"/>
      <c r="AJ42" s="50"/>
      <c r="AK42" s="36"/>
      <c r="AL42" s="37"/>
      <c r="AM42" s="37"/>
      <c r="AN42" s="62"/>
      <c r="AO42" s="56"/>
      <c r="AP42" s="37"/>
      <c r="AQ42" s="37"/>
      <c r="AR42" s="50"/>
      <c r="AS42" s="36"/>
      <c r="AT42" s="37"/>
      <c r="AU42" s="37"/>
      <c r="AV42" s="62"/>
      <c r="AW42" s="56"/>
      <c r="AX42" s="37"/>
      <c r="AY42" s="37"/>
      <c r="AZ42" s="50"/>
      <c r="BA42" s="36"/>
      <c r="BB42" s="37"/>
      <c r="BC42" s="37"/>
      <c r="BD42" s="62"/>
      <c r="BE42" s="56"/>
      <c r="BF42" s="37"/>
      <c r="BG42" s="37"/>
      <c r="BH42" s="38"/>
      <c r="BI42" s="207">
        <f t="shared" si="10"/>
        <v>0</v>
      </c>
      <c r="BJ42" s="208">
        <f t="shared" si="11"/>
        <v>0</v>
      </c>
    </row>
    <row r="43" spans="3:62" ht="15.75" thickBot="1">
      <c r="C43" s="25"/>
      <c r="D43" s="121" t="s">
        <v>105</v>
      </c>
      <c r="E43" s="27"/>
      <c r="F43" s="94"/>
      <c r="G43" s="162"/>
      <c r="H43" s="191"/>
      <c r="I43" s="172">
        <f>'[1]4.1 สถาปัตย์(Det)'!$AL$7</f>
        <v>72420.812999999995</v>
      </c>
      <c r="J43" s="246"/>
      <c r="K43" s="181">
        <f>I43/I$57</f>
        <v>1.149819163066716E-2</v>
      </c>
      <c r="L43" s="148">
        <f t="shared" si="14"/>
        <v>72.420812999999995</v>
      </c>
      <c r="M43" s="102"/>
      <c r="N43" s="46"/>
      <c r="O43" s="46"/>
      <c r="P43" s="53"/>
      <c r="Q43" s="45"/>
      <c r="R43" s="46"/>
      <c r="S43" s="46"/>
      <c r="T43" s="65"/>
      <c r="U43" s="59"/>
      <c r="V43" s="46"/>
      <c r="W43" s="46"/>
      <c r="X43" s="53"/>
      <c r="Y43" s="45"/>
      <c r="Z43" s="46"/>
      <c r="AA43" s="46"/>
      <c r="AB43" s="65"/>
      <c r="AC43" s="45"/>
      <c r="AD43" s="46"/>
      <c r="AE43" s="46"/>
      <c r="AF43" s="65"/>
      <c r="AG43" s="59"/>
      <c r="AH43" s="46"/>
      <c r="AI43" s="46"/>
      <c r="AJ43" s="53"/>
      <c r="AK43" s="45"/>
      <c r="AL43" s="46"/>
      <c r="AM43" s="46"/>
      <c r="AN43" s="65"/>
      <c r="AO43" s="59"/>
      <c r="AP43" s="46"/>
      <c r="AQ43" s="46"/>
      <c r="AR43" s="53"/>
      <c r="AS43" s="45"/>
      <c r="AT43" s="46"/>
      <c r="AU43" s="46"/>
      <c r="AV43" s="65"/>
      <c r="AW43" s="59"/>
      <c r="AX43" s="46"/>
      <c r="AY43" s="46"/>
      <c r="AZ43" s="53"/>
      <c r="BA43" s="45"/>
      <c r="BB43" s="46"/>
      <c r="BC43" s="46"/>
      <c r="BD43" s="65"/>
      <c r="BE43" s="59"/>
      <c r="BF43" s="46"/>
      <c r="BG43" s="46"/>
      <c r="BH43" s="47"/>
      <c r="BI43" s="207">
        <f t="shared" si="10"/>
        <v>0</v>
      </c>
      <c r="BJ43" s="208">
        <f t="shared" si="11"/>
        <v>72.420812999999995</v>
      </c>
    </row>
    <row r="44" spans="3:62">
      <c r="C44" s="68"/>
      <c r="D44" s="69" t="s">
        <v>21</v>
      </c>
      <c r="E44" s="70"/>
      <c r="F44" s="88"/>
      <c r="G44" s="155"/>
      <c r="H44" s="185"/>
      <c r="I44" s="197">
        <f>SUM(I45:I50)</f>
        <v>373693.65</v>
      </c>
      <c r="J44" s="236"/>
      <c r="K44" s="175"/>
      <c r="L44" s="165">
        <f>SUM(L45:L50)</f>
        <v>373.69364999999999</v>
      </c>
      <c r="M44" s="165">
        <f t="shared" ref="M44:BJ44" si="16">SUM(M45:M50)</f>
        <v>0</v>
      </c>
      <c r="N44" s="165">
        <f t="shared" si="16"/>
        <v>0</v>
      </c>
      <c r="O44" s="165">
        <f t="shared" si="16"/>
        <v>0</v>
      </c>
      <c r="P44" s="165">
        <f t="shared" si="16"/>
        <v>0</v>
      </c>
      <c r="Q44" s="165">
        <f t="shared" si="16"/>
        <v>0</v>
      </c>
      <c r="R44" s="165">
        <f t="shared" si="16"/>
        <v>0</v>
      </c>
      <c r="S44" s="165">
        <f t="shared" si="16"/>
        <v>0</v>
      </c>
      <c r="T44" s="165">
        <f t="shared" si="16"/>
        <v>0</v>
      </c>
      <c r="U44" s="165">
        <f t="shared" si="16"/>
        <v>0</v>
      </c>
      <c r="V44" s="165">
        <f t="shared" si="16"/>
        <v>0</v>
      </c>
      <c r="W44" s="165">
        <f t="shared" si="16"/>
        <v>0</v>
      </c>
      <c r="X44" s="165">
        <f t="shared" si="16"/>
        <v>0</v>
      </c>
      <c r="Y44" s="165">
        <f t="shared" si="16"/>
        <v>0</v>
      </c>
      <c r="Z44" s="165">
        <f t="shared" si="16"/>
        <v>0</v>
      </c>
      <c r="AA44" s="165">
        <f t="shared" si="16"/>
        <v>0</v>
      </c>
      <c r="AB44" s="165">
        <f t="shared" si="16"/>
        <v>0</v>
      </c>
      <c r="AC44" s="165">
        <f t="shared" si="16"/>
        <v>0</v>
      </c>
      <c r="AD44" s="165">
        <f t="shared" si="16"/>
        <v>0</v>
      </c>
      <c r="AE44" s="165">
        <f t="shared" si="16"/>
        <v>0</v>
      </c>
      <c r="AF44" s="165">
        <f t="shared" si="16"/>
        <v>0</v>
      </c>
      <c r="AG44" s="165">
        <f t="shared" si="16"/>
        <v>0</v>
      </c>
      <c r="AH44" s="165">
        <f t="shared" si="16"/>
        <v>0</v>
      </c>
      <c r="AI44" s="165">
        <f t="shared" si="16"/>
        <v>0</v>
      </c>
      <c r="AJ44" s="165">
        <f t="shared" si="16"/>
        <v>0</v>
      </c>
      <c r="AK44" s="165">
        <f t="shared" si="16"/>
        <v>0</v>
      </c>
      <c r="AL44" s="165">
        <f t="shared" si="16"/>
        <v>0</v>
      </c>
      <c r="AM44" s="165">
        <f t="shared" si="16"/>
        <v>0</v>
      </c>
      <c r="AN44" s="165">
        <f t="shared" si="16"/>
        <v>0</v>
      </c>
      <c r="AO44" s="165">
        <f t="shared" si="16"/>
        <v>0</v>
      </c>
      <c r="AP44" s="165">
        <f t="shared" si="16"/>
        <v>0</v>
      </c>
      <c r="AQ44" s="165">
        <f t="shared" si="16"/>
        <v>0</v>
      </c>
      <c r="AR44" s="165">
        <f t="shared" si="16"/>
        <v>0</v>
      </c>
      <c r="AS44" s="165">
        <f t="shared" si="16"/>
        <v>0</v>
      </c>
      <c r="AT44" s="165">
        <f t="shared" si="16"/>
        <v>0</v>
      </c>
      <c r="AU44" s="165">
        <f t="shared" si="16"/>
        <v>0</v>
      </c>
      <c r="AV44" s="165">
        <f t="shared" si="16"/>
        <v>0</v>
      </c>
      <c r="AW44" s="165">
        <f t="shared" si="16"/>
        <v>0</v>
      </c>
      <c r="AX44" s="165">
        <f t="shared" si="16"/>
        <v>0</v>
      </c>
      <c r="AY44" s="165">
        <f t="shared" si="16"/>
        <v>0</v>
      </c>
      <c r="AZ44" s="165">
        <f t="shared" si="16"/>
        <v>0</v>
      </c>
      <c r="BA44" s="165">
        <f t="shared" si="16"/>
        <v>0</v>
      </c>
      <c r="BB44" s="165">
        <f t="shared" si="16"/>
        <v>0</v>
      </c>
      <c r="BC44" s="165">
        <f t="shared" si="16"/>
        <v>0</v>
      </c>
      <c r="BD44" s="165">
        <f t="shared" si="16"/>
        <v>0</v>
      </c>
      <c r="BE44" s="165">
        <f t="shared" si="16"/>
        <v>0</v>
      </c>
      <c r="BF44" s="165">
        <f t="shared" si="16"/>
        <v>0</v>
      </c>
      <c r="BG44" s="165">
        <f t="shared" si="16"/>
        <v>0</v>
      </c>
      <c r="BH44" s="165">
        <f t="shared" si="16"/>
        <v>0</v>
      </c>
      <c r="BI44" s="165">
        <f t="shared" si="16"/>
        <v>0</v>
      </c>
      <c r="BJ44" s="165">
        <f t="shared" si="16"/>
        <v>373.69364999999999</v>
      </c>
    </row>
    <row r="45" spans="3:62">
      <c r="C45" s="17">
        <v>1</v>
      </c>
      <c r="D45" s="18" t="s">
        <v>97</v>
      </c>
      <c r="E45" s="19"/>
      <c r="F45" s="89"/>
      <c r="G45" s="156"/>
      <c r="H45" s="145"/>
      <c r="I45" s="145">
        <f>SUM(H46:H47)</f>
        <v>245030.5</v>
      </c>
      <c r="J45" s="239"/>
      <c r="K45" s="181">
        <f>I45/I$57</f>
        <v>3.890328660571913E-2</v>
      </c>
      <c r="L45" s="148">
        <f t="shared" si="14"/>
        <v>245.03049999999999</v>
      </c>
      <c r="M45" s="97"/>
      <c r="N45" s="34"/>
      <c r="O45" s="34"/>
      <c r="P45" s="49"/>
      <c r="Q45" s="33"/>
      <c r="R45" s="34"/>
      <c r="S45" s="34"/>
      <c r="T45" s="61"/>
      <c r="U45" s="55"/>
      <c r="V45" s="34"/>
      <c r="W45" s="34"/>
      <c r="X45" s="49"/>
      <c r="Y45" s="33"/>
      <c r="Z45" s="34"/>
      <c r="AA45" s="34"/>
      <c r="AB45" s="61"/>
      <c r="AC45" s="33"/>
      <c r="AD45" s="34"/>
      <c r="AE45" s="34"/>
      <c r="AF45" s="61"/>
      <c r="AG45" s="55"/>
      <c r="AH45" s="34"/>
      <c r="AI45" s="34"/>
      <c r="AJ45" s="49"/>
      <c r="AK45" s="33"/>
      <c r="AL45" s="34"/>
      <c r="AM45" s="34"/>
      <c r="AN45" s="61"/>
      <c r="AO45" s="55"/>
      <c r="AP45" s="34"/>
      <c r="AQ45" s="34"/>
      <c r="AR45" s="49"/>
      <c r="AS45" s="33"/>
      <c r="AT45" s="34"/>
      <c r="AU45" s="34"/>
      <c r="AV45" s="61"/>
      <c r="AW45" s="55"/>
      <c r="AX45" s="34"/>
      <c r="AY45" s="34"/>
      <c r="AZ45" s="49"/>
      <c r="BA45" s="33"/>
      <c r="BB45" s="34"/>
      <c r="BC45" s="34"/>
      <c r="BD45" s="61"/>
      <c r="BE45" s="55"/>
      <c r="BF45" s="34"/>
      <c r="BG45" s="34"/>
      <c r="BH45" s="35"/>
      <c r="BI45" s="207">
        <f t="shared" si="10"/>
        <v>0</v>
      </c>
      <c r="BJ45" s="208">
        <f t="shared" si="11"/>
        <v>245.03049999999999</v>
      </c>
    </row>
    <row r="46" spans="3:62">
      <c r="C46" s="17"/>
      <c r="D46" s="184" t="s">
        <v>141</v>
      </c>
      <c r="E46" s="19"/>
      <c r="F46" s="89"/>
      <c r="G46" s="156"/>
      <c r="H46" s="145">
        <f>'[1]5.1 EE(Det)'!$N$7</f>
        <v>119443.83</v>
      </c>
      <c r="I46" s="145"/>
      <c r="J46" s="239"/>
      <c r="K46" s="181"/>
      <c r="L46" s="148"/>
      <c r="M46" s="97"/>
      <c r="N46" s="34"/>
      <c r="O46" s="34"/>
      <c r="P46" s="49"/>
      <c r="Q46" s="33"/>
      <c r="R46" s="34"/>
      <c r="S46" s="34"/>
      <c r="T46" s="61"/>
      <c r="U46" s="55"/>
      <c r="V46" s="34"/>
      <c r="W46" s="34"/>
      <c r="X46" s="49"/>
      <c r="Y46" s="33"/>
      <c r="Z46" s="34"/>
      <c r="AA46" s="34"/>
      <c r="AB46" s="61"/>
      <c r="AC46" s="33"/>
      <c r="AD46" s="34"/>
      <c r="AE46" s="34"/>
      <c r="AF46" s="61"/>
      <c r="AG46" s="55"/>
      <c r="AH46" s="34"/>
      <c r="AI46" s="34"/>
      <c r="AJ46" s="49"/>
      <c r="AK46" s="33"/>
      <c r="AL46" s="34"/>
      <c r="AM46" s="34"/>
      <c r="AN46" s="61"/>
      <c r="AO46" s="55"/>
      <c r="AP46" s="34"/>
      <c r="AQ46" s="34"/>
      <c r="AR46" s="49"/>
      <c r="AS46" s="33"/>
      <c r="AT46" s="34"/>
      <c r="AU46" s="34"/>
      <c r="AV46" s="61"/>
      <c r="AW46" s="55"/>
      <c r="AX46" s="34"/>
      <c r="AY46" s="34"/>
      <c r="AZ46" s="49"/>
      <c r="BA46" s="33"/>
      <c r="BB46" s="34"/>
      <c r="BC46" s="34"/>
      <c r="BD46" s="61"/>
      <c r="BE46" s="55"/>
      <c r="BF46" s="34"/>
      <c r="BG46" s="34"/>
      <c r="BH46" s="35"/>
      <c r="BI46" s="207">
        <f t="shared" si="10"/>
        <v>0</v>
      </c>
      <c r="BJ46" s="208">
        <f t="shared" si="11"/>
        <v>0</v>
      </c>
    </row>
    <row r="47" spans="3:62">
      <c r="C47" s="17"/>
      <c r="D47" s="184" t="s">
        <v>142</v>
      </c>
      <c r="E47" s="19"/>
      <c r="F47" s="89"/>
      <c r="G47" s="156"/>
      <c r="H47" s="145">
        <f>'[1]5.1 EE(Det)'!$O$7</f>
        <v>125586.67</v>
      </c>
      <c r="I47" s="145"/>
      <c r="J47" s="239"/>
      <c r="K47" s="181"/>
      <c r="L47" s="148"/>
      <c r="M47" s="97"/>
      <c r="N47" s="34"/>
      <c r="O47" s="34"/>
      <c r="P47" s="49"/>
      <c r="Q47" s="33"/>
      <c r="R47" s="34"/>
      <c r="S47" s="34"/>
      <c r="T47" s="61"/>
      <c r="U47" s="55"/>
      <c r="V47" s="34"/>
      <c r="W47" s="34"/>
      <c r="X47" s="49"/>
      <c r="Y47" s="33"/>
      <c r="Z47" s="34"/>
      <c r="AA47" s="34"/>
      <c r="AB47" s="61"/>
      <c r="AC47" s="33"/>
      <c r="AD47" s="34"/>
      <c r="AE47" s="34"/>
      <c r="AF47" s="61"/>
      <c r="AG47" s="55"/>
      <c r="AH47" s="34"/>
      <c r="AI47" s="34"/>
      <c r="AJ47" s="49"/>
      <c r="AK47" s="33"/>
      <c r="AL47" s="34"/>
      <c r="AM47" s="34"/>
      <c r="AN47" s="61"/>
      <c r="AO47" s="55"/>
      <c r="AP47" s="34"/>
      <c r="AQ47" s="34"/>
      <c r="AR47" s="49"/>
      <c r="AS47" s="33"/>
      <c r="AT47" s="34"/>
      <c r="AU47" s="34"/>
      <c r="AV47" s="61"/>
      <c r="AW47" s="55"/>
      <c r="AX47" s="34"/>
      <c r="AY47" s="34"/>
      <c r="AZ47" s="49"/>
      <c r="BA47" s="33"/>
      <c r="BB47" s="34"/>
      <c r="BC47" s="34"/>
      <c r="BD47" s="61"/>
      <c r="BE47" s="55"/>
      <c r="BF47" s="34"/>
      <c r="BG47" s="34"/>
      <c r="BH47" s="35"/>
      <c r="BI47" s="207">
        <f t="shared" si="10"/>
        <v>0</v>
      </c>
      <c r="BJ47" s="208">
        <f t="shared" si="11"/>
        <v>0</v>
      </c>
    </row>
    <row r="48" spans="3:62">
      <c r="C48" s="7">
        <v>2</v>
      </c>
      <c r="D48" s="8" t="s">
        <v>98</v>
      </c>
      <c r="E48" s="12"/>
      <c r="F48" s="90"/>
      <c r="G48" s="157"/>
      <c r="H48" s="186"/>
      <c r="I48" s="146">
        <f>'[1]5.1 EE(Det)'!$P$7</f>
        <v>60757.950000000004</v>
      </c>
      <c r="J48" s="239"/>
      <c r="K48" s="181">
        <f>I48/I$57</f>
        <v>9.6464886715162106E-3</v>
      </c>
      <c r="L48" s="148">
        <f t="shared" si="14"/>
        <v>60.757950000000001</v>
      </c>
      <c r="M48" s="98"/>
      <c r="N48" s="37"/>
      <c r="O48" s="37"/>
      <c r="P48" s="50"/>
      <c r="Q48" s="36"/>
      <c r="R48" s="37"/>
      <c r="S48" s="37"/>
      <c r="T48" s="62"/>
      <c r="U48" s="56"/>
      <c r="V48" s="37"/>
      <c r="W48" s="37"/>
      <c r="X48" s="50"/>
      <c r="Y48" s="36"/>
      <c r="Z48" s="37"/>
      <c r="AA48" s="37"/>
      <c r="AB48" s="62"/>
      <c r="AC48" s="36"/>
      <c r="AD48" s="37"/>
      <c r="AE48" s="37"/>
      <c r="AF48" s="62"/>
      <c r="AG48" s="56"/>
      <c r="AH48" s="37"/>
      <c r="AI48" s="37"/>
      <c r="AJ48" s="50"/>
      <c r="AK48" s="36"/>
      <c r="AL48" s="37"/>
      <c r="AM48" s="37"/>
      <c r="AN48" s="62"/>
      <c r="AO48" s="56"/>
      <c r="AP48" s="37"/>
      <c r="AQ48" s="37"/>
      <c r="AR48" s="50"/>
      <c r="AS48" s="36"/>
      <c r="AT48" s="37"/>
      <c r="AU48" s="37"/>
      <c r="AV48" s="62"/>
      <c r="AW48" s="56"/>
      <c r="AX48" s="37"/>
      <c r="AY48" s="37"/>
      <c r="AZ48" s="50"/>
      <c r="BA48" s="36"/>
      <c r="BB48" s="37"/>
      <c r="BC48" s="37"/>
      <c r="BD48" s="62"/>
      <c r="BE48" s="56"/>
      <c r="BF48" s="37"/>
      <c r="BG48" s="37"/>
      <c r="BH48" s="38"/>
      <c r="BI48" s="207">
        <f t="shared" si="10"/>
        <v>0</v>
      </c>
      <c r="BJ48" s="208">
        <f t="shared" si="11"/>
        <v>60.757950000000001</v>
      </c>
    </row>
    <row r="49" spans="3:62">
      <c r="C49" s="7">
        <v>3</v>
      </c>
      <c r="D49" s="8" t="s">
        <v>99</v>
      </c>
      <c r="E49" s="12"/>
      <c r="F49" s="90"/>
      <c r="G49" s="157"/>
      <c r="H49" s="186"/>
      <c r="I49" s="146">
        <f>'[1]5.1 EE(Det)'!$Q$7</f>
        <v>44629.2</v>
      </c>
      <c r="J49" s="239"/>
      <c r="K49" s="181">
        <f>I49/I$57</f>
        <v>7.0857405856983528E-3</v>
      </c>
      <c r="L49" s="148">
        <f t="shared" si="14"/>
        <v>44.629199999999997</v>
      </c>
      <c r="M49" s="98"/>
      <c r="N49" s="37"/>
      <c r="O49" s="37"/>
      <c r="P49" s="50"/>
      <c r="Q49" s="36"/>
      <c r="R49" s="37"/>
      <c r="S49" s="37"/>
      <c r="T49" s="62"/>
      <c r="U49" s="56"/>
      <c r="V49" s="37"/>
      <c r="W49" s="37"/>
      <c r="X49" s="50"/>
      <c r="Y49" s="36"/>
      <c r="Z49" s="37"/>
      <c r="AA49" s="37"/>
      <c r="AB49" s="62"/>
      <c r="AC49" s="36"/>
      <c r="AD49" s="37"/>
      <c r="AE49" s="37"/>
      <c r="AF49" s="62"/>
      <c r="AG49" s="56"/>
      <c r="AH49" s="37"/>
      <c r="AI49" s="37"/>
      <c r="AJ49" s="50"/>
      <c r="AK49" s="36"/>
      <c r="AL49" s="37"/>
      <c r="AM49" s="37"/>
      <c r="AN49" s="62"/>
      <c r="AO49" s="56"/>
      <c r="AP49" s="37"/>
      <c r="AQ49" s="37"/>
      <c r="AR49" s="50"/>
      <c r="AS49" s="36"/>
      <c r="AT49" s="37"/>
      <c r="AU49" s="37"/>
      <c r="AV49" s="62"/>
      <c r="AW49" s="56"/>
      <c r="AX49" s="37"/>
      <c r="AY49" s="37"/>
      <c r="AZ49" s="50"/>
      <c r="BA49" s="36"/>
      <c r="BB49" s="37"/>
      <c r="BC49" s="37"/>
      <c r="BD49" s="62"/>
      <c r="BE49" s="56"/>
      <c r="BF49" s="37"/>
      <c r="BG49" s="37"/>
      <c r="BH49" s="38"/>
      <c r="BI49" s="207">
        <f t="shared" si="10"/>
        <v>0</v>
      </c>
      <c r="BJ49" s="208">
        <f t="shared" si="11"/>
        <v>44.629199999999997</v>
      </c>
    </row>
    <row r="50" spans="3:62" ht="15.75" thickBot="1">
      <c r="C50" s="25">
        <v>4</v>
      </c>
      <c r="D50" s="26" t="s">
        <v>106</v>
      </c>
      <c r="E50" s="27"/>
      <c r="F50" s="94"/>
      <c r="G50" s="162"/>
      <c r="H50" s="191"/>
      <c r="I50" s="166">
        <f>'[1]5.1 EE(Det)'!$R$7</f>
        <v>23276</v>
      </c>
      <c r="J50" s="247"/>
      <c r="K50" s="181">
        <f>I50/I$57</f>
        <v>3.6955109630626331E-3</v>
      </c>
      <c r="L50" s="148">
        <f t="shared" si="14"/>
        <v>23.276</v>
      </c>
      <c r="M50" s="102"/>
      <c r="N50" s="46"/>
      <c r="O50" s="46"/>
      <c r="P50" s="53"/>
      <c r="Q50" s="45"/>
      <c r="R50" s="46"/>
      <c r="S50" s="46"/>
      <c r="T50" s="65"/>
      <c r="U50" s="59"/>
      <c r="V50" s="46"/>
      <c r="W50" s="46"/>
      <c r="X50" s="53"/>
      <c r="Y50" s="45"/>
      <c r="Z50" s="46"/>
      <c r="AA50" s="46"/>
      <c r="AB50" s="65"/>
      <c r="AC50" s="45"/>
      <c r="AD50" s="46"/>
      <c r="AE50" s="46"/>
      <c r="AF50" s="65"/>
      <c r="AG50" s="59"/>
      <c r="AH50" s="46"/>
      <c r="AI50" s="46"/>
      <c r="AJ50" s="53"/>
      <c r="AK50" s="45"/>
      <c r="AL50" s="46"/>
      <c r="AM50" s="46"/>
      <c r="AN50" s="65"/>
      <c r="AO50" s="59"/>
      <c r="AP50" s="46"/>
      <c r="AQ50" s="46"/>
      <c r="AR50" s="53"/>
      <c r="AS50" s="45"/>
      <c r="AT50" s="46"/>
      <c r="AU50" s="46"/>
      <c r="AV50" s="65"/>
      <c r="AW50" s="59"/>
      <c r="AX50" s="46"/>
      <c r="AY50" s="46"/>
      <c r="AZ50" s="53"/>
      <c r="BA50" s="45"/>
      <c r="BB50" s="46"/>
      <c r="BC50" s="46"/>
      <c r="BD50" s="65"/>
      <c r="BE50" s="59"/>
      <c r="BF50" s="46"/>
      <c r="BG50" s="46"/>
      <c r="BH50" s="47"/>
      <c r="BI50" s="207">
        <f t="shared" si="10"/>
        <v>0</v>
      </c>
      <c r="BJ50" s="208">
        <f t="shared" si="11"/>
        <v>23.276</v>
      </c>
    </row>
    <row r="51" spans="3:62">
      <c r="C51" s="68"/>
      <c r="D51" s="69" t="s">
        <v>22</v>
      </c>
      <c r="E51" s="70"/>
      <c r="F51" s="88"/>
      <c r="G51" s="155"/>
      <c r="H51" s="185"/>
      <c r="I51" s="196">
        <f>SUM(I52:I54)</f>
        <v>299480.29347499995</v>
      </c>
      <c r="J51" s="248"/>
      <c r="K51" s="177"/>
      <c r="L51" s="165">
        <f>SUM(L52:L54)</f>
        <v>299.48029347499994</v>
      </c>
      <c r="M51" s="165">
        <f t="shared" ref="M51:BJ51" si="17">SUM(M52:M54)</f>
        <v>0</v>
      </c>
      <c r="N51" s="165">
        <f t="shared" si="17"/>
        <v>0</v>
      </c>
      <c r="O51" s="165">
        <f t="shared" si="17"/>
        <v>0</v>
      </c>
      <c r="P51" s="165">
        <f t="shared" si="17"/>
        <v>0</v>
      </c>
      <c r="Q51" s="165">
        <f t="shared" si="17"/>
        <v>0</v>
      </c>
      <c r="R51" s="165">
        <f t="shared" si="17"/>
        <v>0</v>
      </c>
      <c r="S51" s="165">
        <f t="shared" si="17"/>
        <v>0</v>
      </c>
      <c r="T51" s="165">
        <f t="shared" si="17"/>
        <v>0</v>
      </c>
      <c r="U51" s="165">
        <f t="shared" si="17"/>
        <v>0</v>
      </c>
      <c r="V51" s="165">
        <f t="shared" si="17"/>
        <v>0</v>
      </c>
      <c r="W51" s="165">
        <f t="shared" si="17"/>
        <v>0</v>
      </c>
      <c r="X51" s="165">
        <f t="shared" si="17"/>
        <v>0</v>
      </c>
      <c r="Y51" s="165">
        <f t="shared" si="17"/>
        <v>0</v>
      </c>
      <c r="Z51" s="165">
        <f t="shared" si="17"/>
        <v>0</v>
      </c>
      <c r="AA51" s="165">
        <f t="shared" si="17"/>
        <v>0</v>
      </c>
      <c r="AB51" s="165">
        <f t="shared" si="17"/>
        <v>0</v>
      </c>
      <c r="AC51" s="165">
        <f t="shared" si="17"/>
        <v>0</v>
      </c>
      <c r="AD51" s="165">
        <f t="shared" si="17"/>
        <v>0</v>
      </c>
      <c r="AE51" s="165">
        <f t="shared" si="17"/>
        <v>0</v>
      </c>
      <c r="AF51" s="165">
        <f t="shared" si="17"/>
        <v>0</v>
      </c>
      <c r="AG51" s="165">
        <f t="shared" si="17"/>
        <v>0</v>
      </c>
      <c r="AH51" s="165">
        <f t="shared" si="17"/>
        <v>0</v>
      </c>
      <c r="AI51" s="165">
        <f t="shared" si="17"/>
        <v>0</v>
      </c>
      <c r="AJ51" s="165">
        <f t="shared" si="17"/>
        <v>0</v>
      </c>
      <c r="AK51" s="165">
        <f t="shared" si="17"/>
        <v>0</v>
      </c>
      <c r="AL51" s="165">
        <f t="shared" si="17"/>
        <v>0</v>
      </c>
      <c r="AM51" s="165">
        <f t="shared" si="17"/>
        <v>0</v>
      </c>
      <c r="AN51" s="165">
        <f t="shared" si="17"/>
        <v>0</v>
      </c>
      <c r="AO51" s="165">
        <f t="shared" si="17"/>
        <v>0</v>
      </c>
      <c r="AP51" s="165">
        <f t="shared" si="17"/>
        <v>0</v>
      </c>
      <c r="AQ51" s="165">
        <f t="shared" si="17"/>
        <v>0</v>
      </c>
      <c r="AR51" s="165">
        <f t="shared" si="17"/>
        <v>0</v>
      </c>
      <c r="AS51" s="165">
        <f t="shared" si="17"/>
        <v>0</v>
      </c>
      <c r="AT51" s="165">
        <f t="shared" si="17"/>
        <v>0</v>
      </c>
      <c r="AU51" s="165">
        <f t="shared" si="17"/>
        <v>0</v>
      </c>
      <c r="AV51" s="165">
        <f t="shared" si="17"/>
        <v>0</v>
      </c>
      <c r="AW51" s="165">
        <f t="shared" si="17"/>
        <v>0</v>
      </c>
      <c r="AX51" s="165">
        <f t="shared" si="17"/>
        <v>0</v>
      </c>
      <c r="AY51" s="165">
        <f t="shared" si="17"/>
        <v>0</v>
      </c>
      <c r="AZ51" s="165">
        <f t="shared" si="17"/>
        <v>0</v>
      </c>
      <c r="BA51" s="165">
        <f t="shared" si="17"/>
        <v>0</v>
      </c>
      <c r="BB51" s="165">
        <f t="shared" si="17"/>
        <v>0</v>
      </c>
      <c r="BC51" s="165">
        <f t="shared" si="17"/>
        <v>0</v>
      </c>
      <c r="BD51" s="165">
        <f t="shared" si="17"/>
        <v>0</v>
      </c>
      <c r="BE51" s="165">
        <f t="shared" si="17"/>
        <v>0</v>
      </c>
      <c r="BF51" s="165">
        <f t="shared" si="17"/>
        <v>0</v>
      </c>
      <c r="BG51" s="165">
        <f t="shared" si="17"/>
        <v>0</v>
      </c>
      <c r="BH51" s="165">
        <f t="shared" si="17"/>
        <v>0</v>
      </c>
      <c r="BI51" s="165">
        <f t="shared" si="17"/>
        <v>0</v>
      </c>
      <c r="BJ51" s="165">
        <f t="shared" si="17"/>
        <v>299.48029347499994</v>
      </c>
    </row>
    <row r="52" spans="3:62">
      <c r="C52" s="17">
        <v>1</v>
      </c>
      <c r="D52" s="18" t="s">
        <v>100</v>
      </c>
      <c r="E52" s="19"/>
      <c r="F52" s="89"/>
      <c r="G52" s="156"/>
      <c r="H52" s="130"/>
      <c r="I52" s="145">
        <f>'[1]6.1 SN(Det)'!$O$7</f>
        <v>194485.29347499995</v>
      </c>
      <c r="J52" s="239"/>
      <c r="K52" s="181">
        <f>I52/I$57</f>
        <v>3.0878266634787589E-2</v>
      </c>
      <c r="L52" s="148">
        <f t="shared" ref="L52:L54" si="18">I52/1000</f>
        <v>194.48529347499996</v>
      </c>
      <c r="M52" s="97"/>
      <c r="N52" s="34"/>
      <c r="O52" s="34"/>
      <c r="P52" s="49"/>
      <c r="Q52" s="33"/>
      <c r="R52" s="34"/>
      <c r="S52" s="34"/>
      <c r="T52" s="61"/>
      <c r="U52" s="55"/>
      <c r="V52" s="34"/>
      <c r="W52" s="34"/>
      <c r="X52" s="49"/>
      <c r="Y52" s="33"/>
      <c r="Z52" s="34"/>
      <c r="AA52" s="34"/>
      <c r="AB52" s="61"/>
      <c r="AC52" s="33"/>
      <c r="AD52" s="34"/>
      <c r="AE52" s="34"/>
      <c r="AF52" s="61"/>
      <c r="AG52" s="55"/>
      <c r="AH52" s="34"/>
      <c r="AI52" s="34"/>
      <c r="AJ52" s="49"/>
      <c r="AK52" s="33"/>
      <c r="AL52" s="34"/>
      <c r="AM52" s="34"/>
      <c r="AN52" s="61"/>
      <c r="AO52" s="55"/>
      <c r="AP52" s="34"/>
      <c r="AQ52" s="34"/>
      <c r="AR52" s="49"/>
      <c r="AS52" s="33"/>
      <c r="AT52" s="34"/>
      <c r="AU52" s="34"/>
      <c r="AV52" s="61"/>
      <c r="AW52" s="55"/>
      <c r="AX52" s="34"/>
      <c r="AY52" s="34"/>
      <c r="AZ52" s="49"/>
      <c r="BA52" s="33"/>
      <c r="BB52" s="34"/>
      <c r="BC52" s="34"/>
      <c r="BD52" s="61"/>
      <c r="BE52" s="55"/>
      <c r="BF52" s="34"/>
      <c r="BG52" s="34"/>
      <c r="BH52" s="35"/>
      <c r="BI52" s="207">
        <f t="shared" si="10"/>
        <v>0</v>
      </c>
      <c r="BJ52" s="208">
        <f t="shared" si="11"/>
        <v>194.48529347499996</v>
      </c>
    </row>
    <row r="53" spans="3:62">
      <c r="C53" s="7">
        <v>2</v>
      </c>
      <c r="D53" s="8" t="s">
        <v>101</v>
      </c>
      <c r="E53" s="12"/>
      <c r="F53" s="90"/>
      <c r="G53" s="157"/>
      <c r="H53" s="186"/>
      <c r="I53" s="146">
        <f>'[1]6.1 SN(Det)'!$P$7</f>
        <v>21252</v>
      </c>
      <c r="J53" s="239"/>
      <c r="K53" s="181">
        <f>I53/I$57</f>
        <v>3.3741621836658824E-3</v>
      </c>
      <c r="L53" s="148">
        <f t="shared" si="18"/>
        <v>21.251999999999999</v>
      </c>
      <c r="M53" s="98"/>
      <c r="N53" s="37"/>
      <c r="O53" s="37"/>
      <c r="P53" s="50"/>
      <c r="Q53" s="36"/>
      <c r="R53" s="37"/>
      <c r="S53" s="37"/>
      <c r="T53" s="62"/>
      <c r="U53" s="56"/>
      <c r="V53" s="37"/>
      <c r="W53" s="37"/>
      <c r="X53" s="50"/>
      <c r="Y53" s="36"/>
      <c r="Z53" s="37"/>
      <c r="AA53" s="37"/>
      <c r="AB53" s="62"/>
      <c r="AC53" s="36"/>
      <c r="AD53" s="37"/>
      <c r="AE53" s="37"/>
      <c r="AF53" s="62"/>
      <c r="AG53" s="56"/>
      <c r="AH53" s="37"/>
      <c r="AI53" s="37"/>
      <c r="AJ53" s="50"/>
      <c r="AK53" s="36"/>
      <c r="AL53" s="37"/>
      <c r="AM53" s="37"/>
      <c r="AN53" s="62"/>
      <c r="AO53" s="56"/>
      <c r="AP53" s="37"/>
      <c r="AQ53" s="37"/>
      <c r="AR53" s="50"/>
      <c r="AS53" s="36"/>
      <c r="AT53" s="37"/>
      <c r="AU53" s="37"/>
      <c r="AV53" s="62"/>
      <c r="AW53" s="56"/>
      <c r="AX53" s="37"/>
      <c r="AY53" s="37"/>
      <c r="AZ53" s="50"/>
      <c r="BA53" s="36"/>
      <c r="BB53" s="37"/>
      <c r="BC53" s="37"/>
      <c r="BD53" s="62"/>
      <c r="BE53" s="56"/>
      <c r="BF53" s="37"/>
      <c r="BG53" s="37"/>
      <c r="BH53" s="38"/>
      <c r="BI53" s="207">
        <f t="shared" si="10"/>
        <v>0</v>
      </c>
      <c r="BJ53" s="208">
        <f t="shared" si="11"/>
        <v>21.251999999999999</v>
      </c>
    </row>
    <row r="54" spans="3:62" ht="15.75" thickBot="1">
      <c r="C54" s="10">
        <v>3</v>
      </c>
      <c r="D54" s="11" t="s">
        <v>102</v>
      </c>
      <c r="E54" s="13"/>
      <c r="F54" s="91"/>
      <c r="G54" s="159"/>
      <c r="H54" s="131"/>
      <c r="I54" s="147">
        <f>'[1]6.1 SN(Det)'!$Q$7</f>
        <v>83743</v>
      </c>
      <c r="J54" s="247"/>
      <c r="K54" s="181">
        <f>I54/I$57</f>
        <v>1.329580574754056E-2</v>
      </c>
      <c r="L54" s="148">
        <f t="shared" si="18"/>
        <v>83.742999999999995</v>
      </c>
      <c r="M54" s="99"/>
      <c r="N54" s="40"/>
      <c r="O54" s="40"/>
      <c r="P54" s="51"/>
      <c r="Q54" s="39"/>
      <c r="R54" s="40"/>
      <c r="S54" s="40"/>
      <c r="T54" s="63"/>
      <c r="U54" s="57"/>
      <c r="V54" s="40"/>
      <c r="W54" s="40"/>
      <c r="X54" s="51"/>
      <c r="Y54" s="39"/>
      <c r="Z54" s="40"/>
      <c r="AA54" s="40"/>
      <c r="AB54" s="63"/>
      <c r="AC54" s="39"/>
      <c r="AD54" s="40"/>
      <c r="AE54" s="40"/>
      <c r="AF54" s="63"/>
      <c r="AG54" s="57"/>
      <c r="AH54" s="40"/>
      <c r="AI54" s="40"/>
      <c r="AJ54" s="51"/>
      <c r="AK54" s="39"/>
      <c r="AL54" s="40"/>
      <c r="AM54" s="40"/>
      <c r="AN54" s="63"/>
      <c r="AO54" s="57"/>
      <c r="AP54" s="40"/>
      <c r="AQ54" s="40"/>
      <c r="AR54" s="51"/>
      <c r="AS54" s="39"/>
      <c r="AT54" s="40"/>
      <c r="AU54" s="40"/>
      <c r="AV54" s="63"/>
      <c r="AW54" s="57"/>
      <c r="AX54" s="40"/>
      <c r="AY54" s="40"/>
      <c r="AZ54" s="51"/>
      <c r="BA54" s="39"/>
      <c r="BB54" s="40"/>
      <c r="BC54" s="40"/>
      <c r="BD54" s="63"/>
      <c r="BE54" s="57"/>
      <c r="BF54" s="40"/>
      <c r="BG54" s="40"/>
      <c r="BH54" s="41"/>
      <c r="BI54" s="207">
        <f t="shared" si="10"/>
        <v>0</v>
      </c>
      <c r="BJ54" s="208">
        <f t="shared" si="11"/>
        <v>83.742999999999995</v>
      </c>
    </row>
    <row r="55" spans="3:62">
      <c r="C55" s="68"/>
      <c r="D55" s="69" t="s">
        <v>24</v>
      </c>
      <c r="E55" s="70"/>
      <c r="F55" s="88"/>
      <c r="G55" s="155"/>
      <c r="H55" s="185"/>
      <c r="I55" s="163"/>
      <c r="J55" s="178"/>
      <c r="K55" s="178"/>
      <c r="L55" s="103"/>
      <c r="M55" s="96"/>
      <c r="N55" s="72"/>
      <c r="O55" s="72"/>
      <c r="P55" s="73"/>
      <c r="Q55" s="71"/>
      <c r="R55" s="72"/>
      <c r="S55" s="72"/>
      <c r="T55" s="74"/>
      <c r="U55" s="75"/>
      <c r="V55" s="72"/>
      <c r="W55" s="72"/>
      <c r="X55" s="73"/>
      <c r="Y55" s="71"/>
      <c r="Z55" s="72"/>
      <c r="AA55" s="72"/>
      <c r="AB55" s="74"/>
      <c r="AC55" s="71"/>
      <c r="AD55" s="72"/>
      <c r="AE55" s="72"/>
      <c r="AF55" s="74"/>
      <c r="AG55" s="75"/>
      <c r="AH55" s="72"/>
      <c r="AI55" s="72"/>
      <c r="AJ55" s="73"/>
      <c r="AK55" s="71"/>
      <c r="AL55" s="72"/>
      <c r="AM55" s="72"/>
      <c r="AN55" s="74"/>
      <c r="AO55" s="75"/>
      <c r="AP55" s="72"/>
      <c r="AQ55" s="72"/>
      <c r="AR55" s="73"/>
      <c r="AS55" s="71"/>
      <c r="AT55" s="72"/>
      <c r="AU55" s="72"/>
      <c r="AV55" s="74"/>
      <c r="AW55" s="75"/>
      <c r="AX55" s="72"/>
      <c r="AY55" s="72"/>
      <c r="AZ55" s="73"/>
      <c r="BA55" s="71"/>
      <c r="BB55" s="72"/>
      <c r="BC55" s="72"/>
      <c r="BD55" s="74"/>
      <c r="BE55" s="75"/>
      <c r="BF55" s="72"/>
      <c r="BG55" s="72"/>
      <c r="BH55" s="76"/>
      <c r="BI55" s="68"/>
      <c r="BJ55" s="205"/>
    </row>
    <row r="56" spans="3:62" ht="7.15" customHeight="1" thickBot="1">
      <c r="C56" s="10"/>
      <c r="D56" s="11"/>
      <c r="E56" s="13"/>
      <c r="F56" s="91"/>
      <c r="G56" s="159"/>
      <c r="H56" s="131"/>
      <c r="I56" s="147"/>
      <c r="J56" s="179"/>
      <c r="K56" s="179"/>
      <c r="L56" s="105"/>
      <c r="M56" s="99"/>
      <c r="N56" s="40"/>
      <c r="O56" s="40"/>
      <c r="P56" s="51"/>
      <c r="Q56" s="39"/>
      <c r="R56" s="40"/>
      <c r="S56" s="40"/>
      <c r="T56" s="63"/>
      <c r="U56" s="57"/>
      <c r="V56" s="40"/>
      <c r="W56" s="40"/>
      <c r="X56" s="51"/>
      <c r="Y56" s="39"/>
      <c r="Z56" s="40"/>
      <c r="AA56" s="40"/>
      <c r="AB56" s="63"/>
      <c r="AC56" s="39"/>
      <c r="AD56" s="40"/>
      <c r="AE56" s="40"/>
      <c r="AF56" s="63"/>
      <c r="AG56" s="57"/>
      <c r="AH56" s="40"/>
      <c r="AI56" s="40"/>
      <c r="AJ56" s="51"/>
      <c r="AK56" s="39"/>
      <c r="AL56" s="40"/>
      <c r="AM56" s="40"/>
      <c r="AN56" s="63"/>
      <c r="AO56" s="57"/>
      <c r="AP56" s="40"/>
      <c r="AQ56" s="40"/>
      <c r="AR56" s="51"/>
      <c r="AS56" s="39"/>
      <c r="AT56" s="40"/>
      <c r="AU56" s="40"/>
      <c r="AV56" s="63"/>
      <c r="AW56" s="57"/>
      <c r="AX56" s="40"/>
      <c r="AY56" s="40"/>
      <c r="AZ56" s="51"/>
      <c r="BA56" s="39"/>
      <c r="BB56" s="40"/>
      <c r="BC56" s="40"/>
      <c r="BD56" s="63"/>
      <c r="BE56" s="57"/>
      <c r="BF56" s="40"/>
      <c r="BG56" s="40"/>
      <c r="BH56" s="41"/>
      <c r="BI56" s="10"/>
      <c r="BJ56" s="209"/>
    </row>
    <row r="57" spans="3:62" ht="15.75" thickBot="1">
      <c r="C57" s="10"/>
      <c r="D57" s="11"/>
      <c r="E57" s="13"/>
      <c r="F57" s="91"/>
      <c r="G57" s="159"/>
      <c r="H57" s="131"/>
      <c r="I57" s="167">
        <f>I7+I12+I23+I44+I51</f>
        <v>6298452.4285405315</v>
      </c>
      <c r="J57" s="249"/>
      <c r="K57" s="179"/>
      <c r="L57" s="167">
        <f>L7+L12+L23+L44+L51</f>
        <v>6298.4524285405314</v>
      </c>
      <c r="M57" s="99"/>
      <c r="N57" s="40"/>
      <c r="O57" s="40"/>
      <c r="P57" s="51"/>
      <c r="Q57" s="39"/>
      <c r="R57" s="40"/>
      <c r="S57" s="40"/>
      <c r="T57" s="63"/>
      <c r="U57" s="57"/>
      <c r="V57" s="40"/>
      <c r="W57" s="40"/>
      <c r="X57" s="51"/>
      <c r="Y57" s="39"/>
      <c r="Z57" s="40"/>
      <c r="AA57" s="40"/>
      <c r="AB57" s="63"/>
      <c r="AC57" s="39"/>
      <c r="AD57" s="40"/>
      <c r="AE57" s="40"/>
      <c r="AF57" s="63"/>
      <c r="AG57" s="57"/>
      <c r="AH57" s="40"/>
      <c r="AI57" s="40"/>
      <c r="AJ57" s="51"/>
      <c r="AK57" s="39"/>
      <c r="AL57" s="40"/>
      <c r="AM57" s="40"/>
      <c r="AN57" s="63"/>
      <c r="AO57" s="57"/>
      <c r="AP57" s="40"/>
      <c r="AQ57" s="40"/>
      <c r="AR57" s="51"/>
      <c r="AS57" s="39"/>
      <c r="AT57" s="40"/>
      <c r="AU57" s="40"/>
      <c r="AV57" s="63"/>
      <c r="AW57" s="57"/>
      <c r="AX57" s="40"/>
      <c r="AY57" s="40"/>
      <c r="AZ57" s="51"/>
      <c r="BA57" s="39"/>
      <c r="BB57" s="40"/>
      <c r="BC57" s="40"/>
      <c r="BD57" s="63"/>
      <c r="BE57" s="57"/>
      <c r="BF57" s="40"/>
      <c r="BG57" s="40"/>
      <c r="BH57" s="41"/>
      <c r="BI57" s="10"/>
      <c r="BJ57" s="209"/>
    </row>
    <row r="58" spans="3:62" ht="7.15" customHeight="1" thickBot="1">
      <c r="C58" s="10"/>
      <c r="D58" s="11"/>
      <c r="E58" s="13"/>
      <c r="F58" s="91"/>
      <c r="G58" s="159"/>
      <c r="H58" s="131"/>
      <c r="I58" s="131"/>
      <c r="J58" s="180"/>
      <c r="K58" s="180"/>
      <c r="L58" s="105"/>
      <c r="M58" s="99"/>
      <c r="N58" s="40"/>
      <c r="O58" s="40"/>
      <c r="P58" s="51"/>
      <c r="Q58" s="39"/>
      <c r="R58" s="40"/>
      <c r="S58" s="40"/>
      <c r="T58" s="63"/>
      <c r="U58" s="57"/>
      <c r="V58" s="40"/>
      <c r="W58" s="40"/>
      <c r="X58" s="51"/>
      <c r="Y58" s="39"/>
      <c r="Z58" s="40"/>
      <c r="AA58" s="40"/>
      <c r="AB58" s="63"/>
      <c r="AC58" s="39"/>
      <c r="AD58" s="40"/>
      <c r="AE58" s="40"/>
      <c r="AF58" s="63"/>
      <c r="AG58" s="57"/>
      <c r="AH58" s="40"/>
      <c r="AI58" s="40"/>
      <c r="AJ58" s="51"/>
      <c r="AK58" s="39"/>
      <c r="AL58" s="40"/>
      <c r="AM58" s="40"/>
      <c r="AN58" s="63"/>
      <c r="AO58" s="57"/>
      <c r="AP58" s="40"/>
      <c r="AQ58" s="40"/>
      <c r="AR58" s="51"/>
      <c r="AS58" s="39"/>
      <c r="AT58" s="40"/>
      <c r="AU58" s="40"/>
      <c r="AV58" s="63"/>
      <c r="AW58" s="57"/>
      <c r="AX58" s="40"/>
      <c r="AY58" s="40"/>
      <c r="AZ58" s="51"/>
      <c r="BA58" s="39"/>
      <c r="BB58" s="40"/>
      <c r="BC58" s="40"/>
      <c r="BD58" s="63"/>
      <c r="BE58" s="57"/>
      <c r="BF58" s="40"/>
      <c r="BG58" s="40"/>
      <c r="BH58" s="41"/>
      <c r="BI58" s="10"/>
      <c r="BJ58" s="209"/>
    </row>
    <row r="59" spans="3:62" ht="4.9000000000000004" customHeight="1"/>
    <row r="61" spans="3:62">
      <c r="D61" t="s">
        <v>111</v>
      </c>
      <c r="I61" s="151">
        <f>'[1]1.Sum'!$H$18</f>
        <v>6810000</v>
      </c>
      <c r="J61" s="151"/>
      <c r="K61" s="151"/>
    </row>
    <row r="62" spans="3:62">
      <c r="D62" t="s">
        <v>112</v>
      </c>
      <c r="E62" t="s">
        <v>119</v>
      </c>
      <c r="F62" s="152">
        <v>0.05</v>
      </c>
      <c r="G62" s="152">
        <f>F62</f>
        <v>0.05</v>
      </c>
      <c r="H62" s="152"/>
      <c r="I62" s="151">
        <f>I$61*F62</f>
        <v>340500</v>
      </c>
      <c r="J62" s="151"/>
      <c r="K62" s="151"/>
      <c r="L62" s="151">
        <f>I62</f>
        <v>340500</v>
      </c>
    </row>
    <row r="63" spans="3:62">
      <c r="D63" t="s">
        <v>113</v>
      </c>
      <c r="E63" t="s">
        <v>120</v>
      </c>
      <c r="F63" s="152">
        <v>0.1</v>
      </c>
      <c r="G63" s="152">
        <f>F63+G62</f>
        <v>0.15000000000000002</v>
      </c>
      <c r="H63" s="152"/>
      <c r="I63" s="151">
        <f t="shared" ref="I63:I76" si="19">I$61*F63</f>
        <v>681000</v>
      </c>
      <c r="J63" s="151"/>
      <c r="K63" s="151"/>
      <c r="L63" s="151">
        <f>I63+L62</f>
        <v>1021500</v>
      </c>
    </row>
    <row r="64" spans="3:62">
      <c r="D64" t="s">
        <v>114</v>
      </c>
      <c r="E64" t="s">
        <v>121</v>
      </c>
      <c r="F64" s="152">
        <v>7.0000000000000007E-2</v>
      </c>
      <c r="G64" s="152">
        <f t="shared" ref="G64:G76" si="20">F64+G63</f>
        <v>0.22000000000000003</v>
      </c>
      <c r="H64" s="152"/>
      <c r="I64" s="151">
        <f t="shared" si="19"/>
        <v>476700.00000000006</v>
      </c>
      <c r="J64" s="251">
        <f>F64</f>
        <v>7.0000000000000007E-2</v>
      </c>
      <c r="K64" s="251">
        <f>J64</f>
        <v>7.0000000000000007E-2</v>
      </c>
      <c r="L64" s="151">
        <f t="shared" ref="L64:L76" si="21">I64+L63</f>
        <v>1498200</v>
      </c>
    </row>
    <row r="65" spans="3:62">
      <c r="D65" t="s">
        <v>115</v>
      </c>
      <c r="E65" t="s">
        <v>122</v>
      </c>
      <c r="F65" s="152">
        <v>7.0000000000000007E-2</v>
      </c>
      <c r="G65" s="152">
        <f t="shared" si="20"/>
        <v>0.29000000000000004</v>
      </c>
      <c r="H65" s="152"/>
      <c r="I65" s="151">
        <f t="shared" si="19"/>
        <v>476700.00000000006</v>
      </c>
      <c r="J65" s="251">
        <f>F65</f>
        <v>7.0000000000000007E-2</v>
      </c>
      <c r="K65" s="251">
        <f>J65+K64</f>
        <v>0.14000000000000001</v>
      </c>
      <c r="L65" s="151">
        <f t="shared" si="21"/>
        <v>1974900</v>
      </c>
    </row>
    <row r="66" spans="3:62">
      <c r="D66" t="s">
        <v>143</v>
      </c>
      <c r="E66" t="s">
        <v>123</v>
      </c>
      <c r="F66" s="152">
        <v>7.0000000000000007E-2</v>
      </c>
      <c r="G66" s="152">
        <f t="shared" si="20"/>
        <v>0.36000000000000004</v>
      </c>
      <c r="H66" s="152"/>
      <c r="I66" s="151">
        <f t="shared" si="19"/>
        <v>476700.00000000006</v>
      </c>
      <c r="J66" s="251">
        <f t="shared" ref="J66:J76" si="22">F66</f>
        <v>7.0000000000000007E-2</v>
      </c>
      <c r="K66" s="251">
        <f t="shared" ref="K66:K76" si="23">J66+K65</f>
        <v>0.21000000000000002</v>
      </c>
      <c r="L66" s="151">
        <f t="shared" si="21"/>
        <v>2451600</v>
      </c>
    </row>
    <row r="67" spans="3:62">
      <c r="D67" t="s">
        <v>144</v>
      </c>
      <c r="E67" t="s">
        <v>124</v>
      </c>
      <c r="F67" s="152">
        <v>7.0000000000000007E-2</v>
      </c>
      <c r="G67" s="152">
        <f t="shared" si="20"/>
        <v>0.43000000000000005</v>
      </c>
      <c r="H67" s="152"/>
      <c r="I67" s="151">
        <f t="shared" si="19"/>
        <v>476700.00000000006</v>
      </c>
      <c r="J67" s="251">
        <f t="shared" si="22"/>
        <v>7.0000000000000007E-2</v>
      </c>
      <c r="K67" s="251">
        <f t="shared" si="23"/>
        <v>0.28000000000000003</v>
      </c>
      <c r="L67" s="151">
        <f t="shared" si="21"/>
        <v>2928300</v>
      </c>
    </row>
    <row r="68" spans="3:62" s="29" customFormat="1">
      <c r="C68"/>
      <c r="D68" s="231" t="s">
        <v>118</v>
      </c>
      <c r="E68" s="231" t="s">
        <v>125</v>
      </c>
      <c r="F68" s="232">
        <v>7.0000000000000007E-2</v>
      </c>
      <c r="G68" s="233">
        <f>F68+G67</f>
        <v>0.5</v>
      </c>
      <c r="H68" s="232"/>
      <c r="I68" s="234">
        <f t="shared" si="19"/>
        <v>476700.00000000006</v>
      </c>
      <c r="J68" s="252">
        <f t="shared" si="22"/>
        <v>7.0000000000000007E-2</v>
      </c>
      <c r="K68" s="252">
        <f t="shared" si="23"/>
        <v>0.35000000000000003</v>
      </c>
      <c r="L68" s="234">
        <f t="shared" si="21"/>
        <v>3405000</v>
      </c>
      <c r="BI68"/>
      <c r="BJ68"/>
    </row>
    <row r="69" spans="3:62" s="29" customFormat="1">
      <c r="C69"/>
      <c r="D69" s="235" t="s">
        <v>148</v>
      </c>
      <c r="E69" t="s">
        <v>126</v>
      </c>
      <c r="F69" s="152">
        <v>7.0000000000000007E-2</v>
      </c>
      <c r="G69" s="152">
        <f t="shared" si="20"/>
        <v>0.57000000000000006</v>
      </c>
      <c r="H69" s="152"/>
      <c r="I69" s="151">
        <f t="shared" si="19"/>
        <v>476700.00000000006</v>
      </c>
      <c r="J69" s="251">
        <f t="shared" si="22"/>
        <v>7.0000000000000007E-2</v>
      </c>
      <c r="K69" s="251">
        <f t="shared" si="23"/>
        <v>0.42000000000000004</v>
      </c>
      <c r="L69" s="151">
        <f t="shared" si="21"/>
        <v>3881700</v>
      </c>
      <c r="BI69"/>
      <c r="BJ69"/>
    </row>
    <row r="70" spans="3:62" s="29" customFormat="1">
      <c r="C70"/>
      <c r="D70" t="s">
        <v>137</v>
      </c>
      <c r="E70" t="s">
        <v>127</v>
      </c>
      <c r="F70" s="152">
        <v>7.0000000000000007E-2</v>
      </c>
      <c r="G70" s="152">
        <f t="shared" si="20"/>
        <v>0.64000000000000012</v>
      </c>
      <c r="H70" s="152"/>
      <c r="I70" s="151">
        <f t="shared" si="19"/>
        <v>476700.00000000006</v>
      </c>
      <c r="J70" s="251">
        <f t="shared" si="22"/>
        <v>7.0000000000000007E-2</v>
      </c>
      <c r="K70" s="251">
        <f t="shared" si="23"/>
        <v>0.49000000000000005</v>
      </c>
      <c r="L70" s="151">
        <f t="shared" si="21"/>
        <v>4358400</v>
      </c>
      <c r="BI70"/>
      <c r="BJ70"/>
    </row>
    <row r="71" spans="3:62" s="29" customFormat="1">
      <c r="C71"/>
      <c r="D71" t="s">
        <v>134</v>
      </c>
      <c r="E71" t="s">
        <v>128</v>
      </c>
      <c r="F71" s="152">
        <v>7.0000000000000007E-2</v>
      </c>
      <c r="G71" s="152">
        <f t="shared" si="20"/>
        <v>0.71000000000000019</v>
      </c>
      <c r="H71" s="152"/>
      <c r="I71" s="151">
        <f t="shared" si="19"/>
        <v>476700.00000000006</v>
      </c>
      <c r="J71" s="251">
        <f t="shared" si="22"/>
        <v>7.0000000000000007E-2</v>
      </c>
      <c r="K71" s="251">
        <f t="shared" si="23"/>
        <v>0.56000000000000005</v>
      </c>
      <c r="L71" s="151">
        <f t="shared" si="21"/>
        <v>4835100</v>
      </c>
      <c r="BI71"/>
      <c r="BJ71"/>
    </row>
    <row r="72" spans="3:62" s="29" customFormat="1">
      <c r="C72"/>
      <c r="D72" t="s">
        <v>135</v>
      </c>
      <c r="E72" t="s">
        <v>129</v>
      </c>
      <c r="F72" s="152">
        <v>7.0000000000000007E-2</v>
      </c>
      <c r="G72" s="152">
        <f t="shared" si="20"/>
        <v>0.78000000000000025</v>
      </c>
      <c r="H72" s="152"/>
      <c r="I72" s="151">
        <f t="shared" si="19"/>
        <v>476700.00000000006</v>
      </c>
      <c r="J72" s="251">
        <f t="shared" si="22"/>
        <v>7.0000000000000007E-2</v>
      </c>
      <c r="K72" s="251">
        <f t="shared" si="23"/>
        <v>0.63000000000000012</v>
      </c>
      <c r="L72" s="151">
        <f t="shared" si="21"/>
        <v>5311800</v>
      </c>
      <c r="BI72"/>
      <c r="BJ72"/>
    </row>
    <row r="73" spans="3:62" s="29" customFormat="1">
      <c r="C73"/>
      <c r="D73" t="s">
        <v>149</v>
      </c>
      <c r="E73" t="s">
        <v>130</v>
      </c>
      <c r="F73" s="152">
        <v>7.0000000000000007E-2</v>
      </c>
      <c r="G73" s="152">
        <f t="shared" si="20"/>
        <v>0.85000000000000031</v>
      </c>
      <c r="H73" s="152"/>
      <c r="I73" s="151">
        <f t="shared" si="19"/>
        <v>476700.00000000006</v>
      </c>
      <c r="J73" s="251">
        <f t="shared" si="22"/>
        <v>7.0000000000000007E-2</v>
      </c>
      <c r="K73" s="251">
        <f t="shared" si="23"/>
        <v>0.70000000000000018</v>
      </c>
      <c r="L73" s="151">
        <f t="shared" si="21"/>
        <v>5788500</v>
      </c>
      <c r="BI73"/>
      <c r="BJ73"/>
    </row>
    <row r="74" spans="3:62" s="29" customFormat="1">
      <c r="C74"/>
      <c r="D74" t="s">
        <v>140</v>
      </c>
      <c r="E74" t="s">
        <v>131</v>
      </c>
      <c r="F74" s="152">
        <v>0.05</v>
      </c>
      <c r="G74" s="152">
        <f t="shared" si="20"/>
        <v>0.90000000000000036</v>
      </c>
      <c r="H74" s="152"/>
      <c r="I74" s="151">
        <f t="shared" si="19"/>
        <v>340500</v>
      </c>
      <c r="J74" s="251">
        <f t="shared" si="22"/>
        <v>0.05</v>
      </c>
      <c r="K74" s="251">
        <f t="shared" si="23"/>
        <v>0.75000000000000022</v>
      </c>
      <c r="L74" s="151">
        <f t="shared" si="21"/>
        <v>6129000</v>
      </c>
      <c r="BI74"/>
      <c r="BJ74"/>
    </row>
    <row r="75" spans="3:62" s="29" customFormat="1">
      <c r="C75"/>
      <c r="D75" t="s">
        <v>101</v>
      </c>
      <c r="E75" t="s">
        <v>132</v>
      </c>
      <c r="F75" s="152">
        <v>0.05</v>
      </c>
      <c r="G75" s="152">
        <f t="shared" si="20"/>
        <v>0.9500000000000004</v>
      </c>
      <c r="H75" s="152"/>
      <c r="I75" s="151">
        <f t="shared" si="19"/>
        <v>340500</v>
      </c>
      <c r="J75" s="251">
        <f t="shared" si="22"/>
        <v>0.05</v>
      </c>
      <c r="K75" s="251">
        <f t="shared" si="23"/>
        <v>0.80000000000000027</v>
      </c>
      <c r="L75" s="151">
        <f t="shared" si="21"/>
        <v>6469500</v>
      </c>
      <c r="BI75"/>
      <c r="BJ75"/>
    </row>
    <row r="76" spans="3:62" s="29" customFormat="1">
      <c r="C76"/>
      <c r="D76" t="s">
        <v>136</v>
      </c>
      <c r="E76" t="s">
        <v>133</v>
      </c>
      <c r="F76" s="152">
        <v>0.05</v>
      </c>
      <c r="G76" s="152">
        <f t="shared" si="20"/>
        <v>1.0000000000000004</v>
      </c>
      <c r="H76" s="152"/>
      <c r="I76" s="151">
        <f t="shared" si="19"/>
        <v>340500</v>
      </c>
      <c r="J76" s="251">
        <f t="shared" si="22"/>
        <v>0.05</v>
      </c>
      <c r="K76" s="251">
        <f t="shared" si="23"/>
        <v>0.85000000000000031</v>
      </c>
      <c r="L76" s="151">
        <f t="shared" si="21"/>
        <v>6810000</v>
      </c>
      <c r="BI76"/>
      <c r="BJ76"/>
    </row>
    <row r="78" spans="3:62" s="29" customFormat="1">
      <c r="C78"/>
      <c r="D78"/>
      <c r="E78"/>
      <c r="F78" s="152">
        <f>SUM(F62:F77)</f>
        <v>1.0000000000000004</v>
      </c>
      <c r="G78" s="66"/>
      <c r="H78" s="66"/>
      <c r="I78" s="151">
        <f>SUM(I61:I77)</f>
        <v>13620000</v>
      </c>
      <c r="J78" s="151"/>
      <c r="K78" s="151"/>
      <c r="L78" s="66"/>
      <c r="BI78"/>
      <c r="BJ78"/>
    </row>
  </sheetData>
  <mergeCells count="16">
    <mergeCell ref="AW3:BJ3"/>
    <mergeCell ref="AS5:AV5"/>
    <mergeCell ref="AW5:AZ5"/>
    <mergeCell ref="BA5:BD5"/>
    <mergeCell ref="BE5:BH5"/>
    <mergeCell ref="BI4:BJ5"/>
    <mergeCell ref="E4:F5"/>
    <mergeCell ref="M4:BH4"/>
    <mergeCell ref="M5:P5"/>
    <mergeCell ref="Q5:T5"/>
    <mergeCell ref="U5:X5"/>
    <mergeCell ref="Y5:AB5"/>
    <mergeCell ref="AC5:AF5"/>
    <mergeCell ref="AG5:AJ5"/>
    <mergeCell ref="AK5:AN5"/>
    <mergeCell ref="AO5:AR5"/>
  </mergeCells>
  <printOptions horizontalCentered="1"/>
  <pageMargins left="0.19685039370078741" right="0.11811023622047245" top="0.19685039370078741" bottom="0.11811023622047245" header="0.11811023622047245" footer="0.11811023622047245"/>
  <pageSetup scale="83" orientation="landscape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D396A-AE81-4309-BFC1-32AE6FB02085}">
  <dimension ref="C1:BA48"/>
  <sheetViews>
    <sheetView tabSelected="1" zoomScale="140" zoomScaleNormal="140" workbookViewId="0">
      <selection activeCell="BD7" sqref="BD7"/>
    </sheetView>
  </sheetViews>
  <sheetFormatPr defaultRowHeight="15"/>
  <cols>
    <col min="1" max="1" width="1.7109375" customWidth="1"/>
    <col min="2" max="2" width="1.140625" customWidth="1"/>
    <col min="3" max="3" width="3.42578125" bestFit="1" customWidth="1"/>
    <col min="4" max="4" width="26.42578125" bestFit="1" customWidth="1"/>
    <col min="5" max="52" width="2.28515625" style="29" customWidth="1"/>
    <col min="53" max="53" width="8.5703125" bestFit="1" customWidth="1"/>
    <col min="54" max="54" width="1.140625" customWidth="1"/>
  </cols>
  <sheetData>
    <row r="1" spans="3:53" ht="4.9000000000000004" customHeight="1"/>
    <row r="2" spans="3:53" ht="4.9000000000000004" customHeight="1"/>
    <row r="3" spans="3:53" ht="21.75" thickBot="1">
      <c r="C3" s="183" t="s">
        <v>162</v>
      </c>
      <c r="E3" s="66"/>
      <c r="AK3" s="255" t="s">
        <v>163</v>
      </c>
      <c r="AL3" s="255"/>
      <c r="AM3" s="255"/>
      <c r="AN3" s="255"/>
      <c r="AO3" s="255"/>
      <c r="AP3" s="255"/>
      <c r="AQ3" s="255"/>
      <c r="AR3" s="255"/>
      <c r="AS3" s="255"/>
      <c r="AT3" s="255"/>
      <c r="AU3" s="255"/>
      <c r="AV3" s="255"/>
      <c r="AW3" s="255"/>
      <c r="AX3" s="255"/>
      <c r="AY3" s="255"/>
      <c r="AZ3" s="255"/>
      <c r="BA3" s="255"/>
    </row>
    <row r="4" spans="3:53">
      <c r="C4" s="256" t="s">
        <v>0</v>
      </c>
      <c r="D4" s="258" t="s">
        <v>152</v>
      </c>
      <c r="E4" s="264" t="s">
        <v>30</v>
      </c>
      <c r="F4" s="265"/>
      <c r="G4" s="265"/>
      <c r="H4" s="265"/>
      <c r="I4" s="265"/>
      <c r="J4" s="265"/>
      <c r="K4" s="265"/>
      <c r="L4" s="265"/>
      <c r="M4" s="265"/>
      <c r="N4" s="265"/>
      <c r="O4" s="265"/>
      <c r="P4" s="265"/>
      <c r="Q4" s="265"/>
      <c r="R4" s="265"/>
      <c r="S4" s="265"/>
      <c r="T4" s="265"/>
      <c r="U4" s="265"/>
      <c r="V4" s="265"/>
      <c r="W4" s="265"/>
      <c r="X4" s="265"/>
      <c r="Y4" s="265"/>
      <c r="Z4" s="265"/>
      <c r="AA4" s="265"/>
      <c r="AB4" s="265"/>
      <c r="AC4" s="265"/>
      <c r="AD4" s="265"/>
      <c r="AE4" s="265"/>
      <c r="AF4" s="265"/>
      <c r="AG4" s="265"/>
      <c r="AH4" s="265"/>
      <c r="AI4" s="265"/>
      <c r="AJ4" s="265"/>
      <c r="AK4" s="265"/>
      <c r="AL4" s="265"/>
      <c r="AM4" s="265"/>
      <c r="AN4" s="265"/>
      <c r="AO4" s="265"/>
      <c r="AP4" s="265"/>
      <c r="AQ4" s="265"/>
      <c r="AR4" s="265"/>
      <c r="AS4" s="265"/>
      <c r="AT4" s="265"/>
      <c r="AU4" s="265"/>
      <c r="AV4" s="265"/>
      <c r="AW4" s="265"/>
      <c r="AX4" s="265"/>
      <c r="AY4" s="265"/>
      <c r="AZ4" s="266"/>
      <c r="BA4" s="275" t="s">
        <v>104</v>
      </c>
    </row>
    <row r="5" spans="3:53" ht="15.75" thickBot="1">
      <c r="C5" s="257"/>
      <c r="D5" s="259"/>
      <c r="E5" s="267" t="s">
        <v>55</v>
      </c>
      <c r="F5" s="268"/>
      <c r="G5" s="268"/>
      <c r="H5" s="268"/>
      <c r="I5" s="269" t="s">
        <v>56</v>
      </c>
      <c r="J5" s="268"/>
      <c r="K5" s="268"/>
      <c r="L5" s="270"/>
      <c r="M5" s="268" t="s">
        <v>57</v>
      </c>
      <c r="N5" s="268"/>
      <c r="O5" s="268"/>
      <c r="P5" s="268"/>
      <c r="Q5" s="269" t="s">
        <v>58</v>
      </c>
      <c r="R5" s="268"/>
      <c r="S5" s="268"/>
      <c r="T5" s="270"/>
      <c r="U5" s="269" t="s">
        <v>59</v>
      </c>
      <c r="V5" s="268"/>
      <c r="W5" s="268"/>
      <c r="X5" s="270"/>
      <c r="Y5" s="268" t="s">
        <v>60</v>
      </c>
      <c r="Z5" s="268"/>
      <c r="AA5" s="268"/>
      <c r="AB5" s="268"/>
      <c r="AC5" s="271" t="s">
        <v>61</v>
      </c>
      <c r="AD5" s="272"/>
      <c r="AE5" s="272"/>
      <c r="AF5" s="273"/>
      <c r="AG5" s="268" t="s">
        <v>62</v>
      </c>
      <c r="AH5" s="268"/>
      <c r="AI5" s="268"/>
      <c r="AJ5" s="268"/>
      <c r="AK5" s="271" t="s">
        <v>63</v>
      </c>
      <c r="AL5" s="272"/>
      <c r="AM5" s="272"/>
      <c r="AN5" s="273"/>
      <c r="AO5" s="268" t="s">
        <v>64</v>
      </c>
      <c r="AP5" s="268"/>
      <c r="AQ5" s="268"/>
      <c r="AR5" s="268"/>
      <c r="AS5" s="271" t="s">
        <v>65</v>
      </c>
      <c r="AT5" s="272"/>
      <c r="AU5" s="272"/>
      <c r="AV5" s="273"/>
      <c r="AW5" s="268" t="s">
        <v>66</v>
      </c>
      <c r="AX5" s="268"/>
      <c r="AY5" s="268"/>
      <c r="AZ5" s="274"/>
      <c r="BA5" s="276"/>
    </row>
    <row r="6" spans="3:53" ht="28.5" hidden="1" thickBot="1">
      <c r="C6" s="3"/>
      <c r="D6" s="4"/>
      <c r="E6" s="95" t="s">
        <v>31</v>
      </c>
      <c r="F6" s="31" t="s">
        <v>32</v>
      </c>
      <c r="G6" s="31" t="s">
        <v>33</v>
      </c>
      <c r="H6" s="48" t="s">
        <v>34</v>
      </c>
      <c r="I6" s="30" t="s">
        <v>35</v>
      </c>
      <c r="J6" s="31" t="s">
        <v>36</v>
      </c>
      <c r="K6" s="31" t="s">
        <v>37</v>
      </c>
      <c r="L6" s="60" t="s">
        <v>38</v>
      </c>
      <c r="M6" s="54" t="s">
        <v>39</v>
      </c>
      <c r="N6" s="31" t="s">
        <v>40</v>
      </c>
      <c r="O6" s="31" t="s">
        <v>41</v>
      </c>
      <c r="P6" s="48" t="s">
        <v>42</v>
      </c>
      <c r="Q6" s="30" t="s">
        <v>43</v>
      </c>
      <c r="R6" s="31" t="s">
        <v>44</v>
      </c>
      <c r="S6" s="31" t="s">
        <v>45</v>
      </c>
      <c r="T6" s="60" t="s">
        <v>46</v>
      </c>
      <c r="U6" s="30" t="s">
        <v>47</v>
      </c>
      <c r="V6" s="31" t="s">
        <v>48</v>
      </c>
      <c r="W6" s="31" t="s">
        <v>49</v>
      </c>
      <c r="X6" s="60" t="s">
        <v>50</v>
      </c>
      <c r="Y6" s="54" t="s">
        <v>51</v>
      </c>
      <c r="Z6" s="31" t="s">
        <v>52</v>
      </c>
      <c r="AA6" s="31" t="s">
        <v>53</v>
      </c>
      <c r="AB6" s="48" t="s">
        <v>54</v>
      </c>
      <c r="AC6" s="30" t="s">
        <v>67</v>
      </c>
      <c r="AD6" s="31" t="s">
        <v>68</v>
      </c>
      <c r="AE6" s="31" t="s">
        <v>69</v>
      </c>
      <c r="AF6" s="60" t="s">
        <v>70</v>
      </c>
      <c r="AG6" s="54" t="s">
        <v>71</v>
      </c>
      <c r="AH6" s="31" t="s">
        <v>72</v>
      </c>
      <c r="AI6" s="31" t="s">
        <v>73</v>
      </c>
      <c r="AJ6" s="48" t="s">
        <v>74</v>
      </c>
      <c r="AK6" s="30" t="s">
        <v>75</v>
      </c>
      <c r="AL6" s="31" t="s">
        <v>76</v>
      </c>
      <c r="AM6" s="31" t="s">
        <v>77</v>
      </c>
      <c r="AN6" s="60" t="s">
        <v>78</v>
      </c>
      <c r="AO6" s="54" t="s">
        <v>79</v>
      </c>
      <c r="AP6" s="31" t="s">
        <v>80</v>
      </c>
      <c r="AQ6" s="31" t="s">
        <v>81</v>
      </c>
      <c r="AR6" s="48" t="s">
        <v>82</v>
      </c>
      <c r="AS6" s="30" t="s">
        <v>83</v>
      </c>
      <c r="AT6" s="31" t="s">
        <v>84</v>
      </c>
      <c r="AU6" s="31" t="s">
        <v>85</v>
      </c>
      <c r="AV6" s="60" t="s">
        <v>86</v>
      </c>
      <c r="AW6" s="54" t="s">
        <v>87</v>
      </c>
      <c r="AX6" s="31" t="s">
        <v>88</v>
      </c>
      <c r="AY6" s="31" t="s">
        <v>89</v>
      </c>
      <c r="AZ6" s="32" t="s">
        <v>90</v>
      </c>
      <c r="BA6" s="14"/>
    </row>
    <row r="7" spans="3:53">
      <c r="C7" s="68"/>
      <c r="D7" s="69" t="s">
        <v>1</v>
      </c>
      <c r="E7" s="96"/>
      <c r="F7" s="72"/>
      <c r="G7" s="72"/>
      <c r="H7" s="73"/>
      <c r="I7" s="71"/>
      <c r="J7" s="72"/>
      <c r="K7" s="72"/>
      <c r="L7" s="74"/>
      <c r="M7" s="75"/>
      <c r="N7" s="72"/>
      <c r="O7" s="72"/>
      <c r="P7" s="73"/>
      <c r="Q7" s="71"/>
      <c r="R7" s="72"/>
      <c r="S7" s="72"/>
      <c r="T7" s="74"/>
      <c r="U7" s="71"/>
      <c r="V7" s="72"/>
      <c r="W7" s="72"/>
      <c r="X7" s="74"/>
      <c r="Y7" s="75"/>
      <c r="Z7" s="72"/>
      <c r="AA7" s="72"/>
      <c r="AB7" s="73"/>
      <c r="AC7" s="71"/>
      <c r="AD7" s="72"/>
      <c r="AE7" s="72"/>
      <c r="AF7" s="74"/>
      <c r="AG7" s="75"/>
      <c r="AH7" s="72"/>
      <c r="AI7" s="72"/>
      <c r="AJ7" s="73"/>
      <c r="AK7" s="71"/>
      <c r="AL7" s="72"/>
      <c r="AM7" s="72"/>
      <c r="AN7" s="74"/>
      <c r="AO7" s="75"/>
      <c r="AP7" s="72"/>
      <c r="AQ7" s="72"/>
      <c r="AR7" s="73"/>
      <c r="AS7" s="71"/>
      <c r="AT7" s="72"/>
      <c r="AU7" s="72"/>
      <c r="AV7" s="74"/>
      <c r="AW7" s="75"/>
      <c r="AX7" s="72"/>
      <c r="AY7" s="72"/>
      <c r="AZ7" s="76"/>
      <c r="BA7" s="77"/>
    </row>
    <row r="8" spans="3:53">
      <c r="C8" s="17">
        <v>1</v>
      </c>
      <c r="D8" s="18" t="s">
        <v>23</v>
      </c>
      <c r="E8" s="97"/>
      <c r="F8" s="34"/>
      <c r="G8" s="34"/>
      <c r="H8" s="49"/>
      <c r="I8" s="33"/>
      <c r="J8" s="34"/>
      <c r="K8" s="34"/>
      <c r="L8" s="61"/>
      <c r="M8" s="55"/>
      <c r="N8" s="34"/>
      <c r="O8" s="34"/>
      <c r="P8" s="49"/>
      <c r="Q8" s="33"/>
      <c r="R8" s="34"/>
      <c r="S8" s="34"/>
      <c r="T8" s="61"/>
      <c r="U8" s="33"/>
      <c r="V8" s="34"/>
      <c r="W8" s="34"/>
      <c r="X8" s="61"/>
      <c r="Y8" s="55"/>
      <c r="Z8" s="34"/>
      <c r="AA8" s="34"/>
      <c r="AB8" s="49"/>
      <c r="AC8" s="33"/>
      <c r="AD8" s="34"/>
      <c r="AE8" s="34"/>
      <c r="AF8" s="61"/>
      <c r="AG8" s="55"/>
      <c r="AH8" s="34"/>
      <c r="AI8" s="34"/>
      <c r="AJ8" s="49"/>
      <c r="AK8" s="33"/>
      <c r="AL8" s="34"/>
      <c r="AM8" s="34"/>
      <c r="AN8" s="61"/>
      <c r="AO8" s="55"/>
      <c r="AP8" s="34"/>
      <c r="AQ8" s="34"/>
      <c r="AR8" s="49"/>
      <c r="AS8" s="33"/>
      <c r="AT8" s="34"/>
      <c r="AU8" s="34"/>
      <c r="AV8" s="61"/>
      <c r="AW8" s="55"/>
      <c r="AX8" s="34"/>
      <c r="AY8" s="34"/>
      <c r="AZ8" s="35"/>
      <c r="BA8" s="20"/>
    </row>
    <row r="9" spans="3:53" ht="15.75" thickBot="1">
      <c r="C9" s="17">
        <v>2</v>
      </c>
      <c r="D9" s="9" t="s">
        <v>29</v>
      </c>
      <c r="E9" s="97"/>
      <c r="F9" s="34"/>
      <c r="G9" s="34"/>
      <c r="H9" s="49"/>
      <c r="I9" s="33"/>
      <c r="J9" s="34"/>
      <c r="K9" s="34"/>
      <c r="L9" s="61"/>
      <c r="M9" s="55"/>
      <c r="N9" s="34"/>
      <c r="O9" s="34"/>
      <c r="P9" s="49"/>
      <c r="Q9" s="33"/>
      <c r="R9" s="34"/>
      <c r="S9" s="34"/>
      <c r="T9" s="61"/>
      <c r="U9" s="33"/>
      <c r="V9" s="34"/>
      <c r="W9" s="34"/>
      <c r="X9" s="61"/>
      <c r="Y9" s="55"/>
      <c r="Z9" s="34"/>
      <c r="AA9" s="34"/>
      <c r="AB9" s="49"/>
      <c r="AC9" s="33"/>
      <c r="AD9" s="34"/>
      <c r="AE9" s="34"/>
      <c r="AF9" s="61"/>
      <c r="AG9" s="55"/>
      <c r="AH9" s="34"/>
      <c r="AI9" s="34"/>
      <c r="AJ9" s="49"/>
      <c r="AK9" s="33"/>
      <c r="AL9" s="34"/>
      <c r="AM9" s="34"/>
      <c r="AN9" s="61"/>
      <c r="AO9" s="55"/>
      <c r="AP9" s="34"/>
      <c r="AQ9" s="34"/>
      <c r="AR9" s="49"/>
      <c r="AS9" s="33"/>
      <c r="AT9" s="34"/>
      <c r="AU9" s="34"/>
      <c r="AV9" s="61"/>
      <c r="AW9" s="55"/>
      <c r="AX9" s="34"/>
      <c r="AY9" s="34"/>
      <c r="AZ9" s="35"/>
      <c r="BA9" s="20"/>
    </row>
    <row r="10" spans="3:53">
      <c r="C10" s="68"/>
      <c r="D10" s="69" t="s">
        <v>2</v>
      </c>
      <c r="E10" s="96"/>
      <c r="F10" s="72"/>
      <c r="G10" s="72"/>
      <c r="H10" s="73"/>
      <c r="I10" s="71"/>
      <c r="J10" s="72"/>
      <c r="K10" s="72"/>
      <c r="L10" s="74"/>
      <c r="M10" s="75"/>
      <c r="N10" s="72"/>
      <c r="O10" s="72"/>
      <c r="P10" s="73"/>
      <c r="Q10" s="71"/>
      <c r="R10" s="72"/>
      <c r="S10" s="72"/>
      <c r="T10" s="74"/>
      <c r="U10" s="71"/>
      <c r="V10" s="72"/>
      <c r="W10" s="72"/>
      <c r="X10" s="74"/>
      <c r="Y10" s="75"/>
      <c r="Z10" s="72"/>
      <c r="AA10" s="72"/>
      <c r="AB10" s="73"/>
      <c r="AC10" s="71"/>
      <c r="AD10" s="72"/>
      <c r="AE10" s="72"/>
      <c r="AF10" s="74"/>
      <c r="AG10" s="75"/>
      <c r="AH10" s="72"/>
      <c r="AI10" s="72"/>
      <c r="AJ10" s="73"/>
      <c r="AK10" s="71"/>
      <c r="AL10" s="72"/>
      <c r="AM10" s="72"/>
      <c r="AN10" s="74"/>
      <c r="AO10" s="75"/>
      <c r="AP10" s="72"/>
      <c r="AQ10" s="72"/>
      <c r="AR10" s="73"/>
      <c r="AS10" s="71"/>
      <c r="AT10" s="72"/>
      <c r="AU10" s="72"/>
      <c r="AV10" s="74"/>
      <c r="AW10" s="75"/>
      <c r="AX10" s="72"/>
      <c r="AY10" s="72"/>
      <c r="AZ10" s="76"/>
      <c r="BA10" s="77"/>
    </row>
    <row r="11" spans="3:53">
      <c r="C11" s="21">
        <v>1</v>
      </c>
      <c r="D11" s="22" t="s">
        <v>92</v>
      </c>
      <c r="E11" s="101"/>
      <c r="F11" s="43"/>
      <c r="G11" s="43"/>
      <c r="H11" s="52"/>
      <c r="I11" s="42"/>
      <c r="J11" s="43"/>
      <c r="K11" s="43"/>
      <c r="L11" s="64"/>
      <c r="M11" s="58"/>
      <c r="N11" s="43"/>
      <c r="O11" s="43"/>
      <c r="P11" s="52"/>
      <c r="Q11" s="42"/>
      <c r="R11" s="43"/>
      <c r="S11" s="43"/>
      <c r="T11" s="64"/>
      <c r="U11" s="42"/>
      <c r="V11" s="43"/>
      <c r="W11" s="43"/>
      <c r="X11" s="64"/>
      <c r="Y11" s="58"/>
      <c r="Z11" s="43"/>
      <c r="AA11" s="43"/>
      <c r="AB11" s="52"/>
      <c r="AC11" s="42"/>
      <c r="AD11" s="43"/>
      <c r="AE11" s="43"/>
      <c r="AF11" s="64"/>
      <c r="AG11" s="58"/>
      <c r="AH11" s="43"/>
      <c r="AI11" s="43"/>
      <c r="AJ11" s="52"/>
      <c r="AK11" s="42"/>
      <c r="AL11" s="43"/>
      <c r="AM11" s="43"/>
      <c r="AN11" s="64"/>
      <c r="AO11" s="58"/>
      <c r="AP11" s="43"/>
      <c r="AQ11" s="43"/>
      <c r="AR11" s="52"/>
      <c r="AS11" s="42"/>
      <c r="AT11" s="43"/>
      <c r="AU11" s="43"/>
      <c r="AV11" s="64"/>
      <c r="AW11" s="58"/>
      <c r="AX11" s="43"/>
      <c r="AY11" s="43"/>
      <c r="AZ11" s="44"/>
      <c r="BA11" s="24"/>
    </row>
    <row r="12" spans="3:53">
      <c r="C12" s="7">
        <v>2</v>
      </c>
      <c r="D12" s="8" t="s">
        <v>93</v>
      </c>
      <c r="E12" s="98"/>
      <c r="F12" s="37"/>
      <c r="G12" s="37"/>
      <c r="H12" s="50"/>
      <c r="I12" s="36"/>
      <c r="J12" s="37"/>
      <c r="K12" s="37"/>
      <c r="L12" s="62"/>
      <c r="M12" s="56"/>
      <c r="N12" s="37"/>
      <c r="O12" s="37"/>
      <c r="P12" s="50"/>
      <c r="Q12" s="36"/>
      <c r="R12" s="37"/>
      <c r="S12" s="37"/>
      <c r="T12" s="62"/>
      <c r="U12" s="36"/>
      <c r="V12" s="37"/>
      <c r="W12" s="37"/>
      <c r="X12" s="62"/>
      <c r="Y12" s="56"/>
      <c r="Z12" s="37"/>
      <c r="AA12" s="37"/>
      <c r="AB12" s="50"/>
      <c r="AC12" s="36"/>
      <c r="AD12" s="37"/>
      <c r="AE12" s="37"/>
      <c r="AF12" s="62"/>
      <c r="AG12" s="56"/>
      <c r="AH12" s="37"/>
      <c r="AI12" s="37"/>
      <c r="AJ12" s="50"/>
      <c r="AK12" s="36"/>
      <c r="AL12" s="37"/>
      <c r="AM12" s="37"/>
      <c r="AN12" s="62"/>
      <c r="AO12" s="56"/>
      <c r="AP12" s="37"/>
      <c r="AQ12" s="37"/>
      <c r="AR12" s="50"/>
      <c r="AS12" s="36"/>
      <c r="AT12" s="37"/>
      <c r="AU12" s="37"/>
      <c r="AV12" s="62"/>
      <c r="AW12" s="56"/>
      <c r="AX12" s="37"/>
      <c r="AY12" s="37"/>
      <c r="AZ12" s="38"/>
      <c r="BA12" s="15"/>
    </row>
    <row r="13" spans="3:53">
      <c r="C13" s="107">
        <v>3</v>
      </c>
      <c r="D13" s="108" t="s">
        <v>94</v>
      </c>
      <c r="E13" s="111"/>
      <c r="F13" s="112"/>
      <c r="G13" s="112"/>
      <c r="H13" s="113"/>
      <c r="I13" s="114"/>
      <c r="J13" s="112"/>
      <c r="K13" s="112"/>
      <c r="L13" s="115"/>
      <c r="M13" s="116"/>
      <c r="N13" s="112"/>
      <c r="O13" s="112"/>
      <c r="P13" s="113"/>
      <c r="Q13" s="114"/>
      <c r="R13" s="112"/>
      <c r="S13" s="112"/>
      <c r="T13" s="115"/>
      <c r="U13" s="114"/>
      <c r="V13" s="112"/>
      <c r="W13" s="112"/>
      <c r="X13" s="115"/>
      <c r="Y13" s="116"/>
      <c r="Z13" s="112"/>
      <c r="AA13" s="112"/>
      <c r="AB13" s="113"/>
      <c r="AC13" s="114"/>
      <c r="AD13" s="112"/>
      <c r="AE13" s="112"/>
      <c r="AF13" s="115"/>
      <c r="AG13" s="116"/>
      <c r="AH13" s="112"/>
      <c r="AI13" s="112"/>
      <c r="AJ13" s="113"/>
      <c r="AK13" s="114"/>
      <c r="AL13" s="112"/>
      <c r="AM13" s="112"/>
      <c r="AN13" s="115"/>
      <c r="AO13" s="116"/>
      <c r="AP13" s="112"/>
      <c r="AQ13" s="112"/>
      <c r="AR13" s="113"/>
      <c r="AS13" s="114"/>
      <c r="AT13" s="112"/>
      <c r="AU13" s="112"/>
      <c r="AV13" s="115"/>
      <c r="AW13" s="116"/>
      <c r="AX13" s="112"/>
      <c r="AY13" s="112"/>
      <c r="AZ13" s="117"/>
      <c r="BA13" s="118"/>
    </row>
    <row r="14" spans="3:53">
      <c r="C14" s="21">
        <v>4</v>
      </c>
      <c r="D14" s="22" t="s">
        <v>154</v>
      </c>
      <c r="E14" s="101"/>
      <c r="F14" s="43"/>
      <c r="G14" s="43"/>
      <c r="H14" s="52"/>
      <c r="I14" s="42"/>
      <c r="J14" s="43"/>
      <c r="K14" s="43"/>
      <c r="L14" s="64"/>
      <c r="M14" s="58"/>
      <c r="N14" s="43"/>
      <c r="O14" s="43"/>
      <c r="P14" s="52"/>
      <c r="Q14" s="42"/>
      <c r="R14" s="43"/>
      <c r="S14" s="43"/>
      <c r="T14" s="64"/>
      <c r="U14" s="42"/>
      <c r="V14" s="43"/>
      <c r="W14" s="43"/>
      <c r="X14" s="64"/>
      <c r="Y14" s="58"/>
      <c r="Z14" s="43"/>
      <c r="AA14" s="43"/>
      <c r="AB14" s="52"/>
      <c r="AC14" s="42"/>
      <c r="AD14" s="43"/>
      <c r="AE14" s="43"/>
      <c r="AF14" s="64"/>
      <c r="AG14" s="58"/>
      <c r="AH14" s="43"/>
      <c r="AI14" s="43"/>
      <c r="AJ14" s="52"/>
      <c r="AK14" s="42"/>
      <c r="AL14" s="43"/>
      <c r="AM14" s="43"/>
      <c r="AN14" s="64"/>
      <c r="AO14" s="58"/>
      <c r="AP14" s="43"/>
      <c r="AQ14" s="43"/>
      <c r="AR14" s="52"/>
      <c r="AS14" s="42"/>
      <c r="AT14" s="43"/>
      <c r="AU14" s="43"/>
      <c r="AV14" s="64"/>
      <c r="AW14" s="58"/>
      <c r="AX14" s="43"/>
      <c r="AY14" s="43"/>
      <c r="AZ14" s="44"/>
      <c r="BA14" s="24"/>
    </row>
    <row r="15" spans="3:53">
      <c r="C15" s="7">
        <v>5</v>
      </c>
      <c r="D15" s="8" t="s">
        <v>155</v>
      </c>
      <c r="E15" s="98"/>
      <c r="F15" s="37"/>
      <c r="G15" s="37"/>
      <c r="H15" s="50"/>
      <c r="I15" s="36"/>
      <c r="J15" s="37"/>
      <c r="K15" s="37"/>
      <c r="L15" s="62"/>
      <c r="M15" s="56"/>
      <c r="N15" s="37"/>
      <c r="O15" s="37"/>
      <c r="P15" s="50"/>
      <c r="Q15" s="36"/>
      <c r="R15" s="37"/>
      <c r="S15" s="37"/>
      <c r="T15" s="62"/>
      <c r="U15" s="36"/>
      <c r="V15" s="37"/>
      <c r="W15" s="37"/>
      <c r="X15" s="62"/>
      <c r="Y15" s="56"/>
      <c r="Z15" s="37"/>
      <c r="AA15" s="37"/>
      <c r="AB15" s="50"/>
      <c r="AC15" s="36"/>
      <c r="AD15" s="37"/>
      <c r="AE15" s="37"/>
      <c r="AF15" s="62"/>
      <c r="AG15" s="56"/>
      <c r="AH15" s="37"/>
      <c r="AI15" s="37"/>
      <c r="AJ15" s="50"/>
      <c r="AK15" s="36"/>
      <c r="AL15" s="37"/>
      <c r="AM15" s="37"/>
      <c r="AN15" s="62"/>
      <c r="AO15" s="56"/>
      <c r="AP15" s="37"/>
      <c r="AQ15" s="37"/>
      <c r="AR15" s="50"/>
      <c r="AS15" s="36"/>
      <c r="AT15" s="37"/>
      <c r="AU15" s="37"/>
      <c r="AV15" s="62"/>
      <c r="AW15" s="56"/>
      <c r="AX15" s="37"/>
      <c r="AY15" s="37"/>
      <c r="AZ15" s="38"/>
      <c r="BA15" s="15"/>
    </row>
    <row r="16" spans="3:53">
      <c r="C16" s="7">
        <f>C15+1</f>
        <v>6</v>
      </c>
      <c r="D16" s="8" t="s">
        <v>7</v>
      </c>
      <c r="E16" s="98"/>
      <c r="F16" s="37"/>
      <c r="G16" s="37"/>
      <c r="H16" s="50"/>
      <c r="I16" s="36"/>
      <c r="J16" s="37"/>
      <c r="K16" s="37"/>
      <c r="L16" s="62"/>
      <c r="M16" s="56"/>
      <c r="N16" s="37"/>
      <c r="O16" s="37"/>
      <c r="P16" s="50"/>
      <c r="Q16" s="36"/>
      <c r="R16" s="37"/>
      <c r="S16" s="37"/>
      <c r="T16" s="62"/>
      <c r="U16" s="36"/>
      <c r="V16" s="37"/>
      <c r="W16" s="37"/>
      <c r="X16" s="62"/>
      <c r="Y16" s="56"/>
      <c r="Z16" s="37"/>
      <c r="AA16" s="37"/>
      <c r="AB16" s="50"/>
      <c r="AC16" s="36"/>
      <c r="AD16" s="37"/>
      <c r="AE16" s="37"/>
      <c r="AF16" s="62"/>
      <c r="AG16" s="56"/>
      <c r="AH16" s="37"/>
      <c r="AI16" s="37"/>
      <c r="AJ16" s="50"/>
      <c r="AK16" s="36"/>
      <c r="AL16" s="37"/>
      <c r="AM16" s="37"/>
      <c r="AN16" s="62"/>
      <c r="AO16" s="56"/>
      <c r="AP16" s="37"/>
      <c r="AQ16" s="37"/>
      <c r="AR16" s="50"/>
      <c r="AS16" s="36"/>
      <c r="AT16" s="37"/>
      <c r="AU16" s="37"/>
      <c r="AV16" s="62"/>
      <c r="AW16" s="56"/>
      <c r="AX16" s="37"/>
      <c r="AY16" s="37"/>
      <c r="AZ16" s="38"/>
      <c r="BA16" s="15"/>
    </row>
    <row r="17" spans="3:53" ht="15.75" thickBot="1">
      <c r="C17" s="7">
        <f t="shared" ref="C17" si="0">C16+1</f>
        <v>7</v>
      </c>
      <c r="D17" s="8" t="s">
        <v>158</v>
      </c>
      <c r="E17" s="98"/>
      <c r="F17" s="37"/>
      <c r="G17" s="37"/>
      <c r="H17" s="50"/>
      <c r="I17" s="36"/>
      <c r="J17" s="37"/>
      <c r="K17" s="37"/>
      <c r="L17" s="62"/>
      <c r="M17" s="56"/>
      <c r="N17" s="37"/>
      <c r="O17" s="37"/>
      <c r="P17" s="50"/>
      <c r="Q17" s="36"/>
      <c r="R17" s="37"/>
      <c r="S17" s="37"/>
      <c r="T17" s="62"/>
      <c r="U17" s="36"/>
      <c r="V17" s="37"/>
      <c r="W17" s="37"/>
      <c r="X17" s="62"/>
      <c r="Y17" s="56"/>
      <c r="Z17" s="37"/>
      <c r="AA17" s="37"/>
      <c r="AB17" s="50"/>
      <c r="AC17" s="36"/>
      <c r="AD17" s="37"/>
      <c r="AE17" s="37"/>
      <c r="AF17" s="62"/>
      <c r="AG17" s="56"/>
      <c r="AH17" s="37"/>
      <c r="AI17" s="37"/>
      <c r="AJ17" s="50"/>
      <c r="AK17" s="36"/>
      <c r="AL17" s="37"/>
      <c r="AM17" s="37"/>
      <c r="AN17" s="62"/>
      <c r="AO17" s="56"/>
      <c r="AP17" s="37"/>
      <c r="AQ17" s="37"/>
      <c r="AR17" s="50"/>
      <c r="AS17" s="36"/>
      <c r="AT17" s="37"/>
      <c r="AU17" s="37"/>
      <c r="AV17" s="62"/>
      <c r="AW17" s="56"/>
      <c r="AX17" s="37"/>
      <c r="AY17" s="37"/>
      <c r="AZ17" s="38"/>
      <c r="BA17" s="15"/>
    </row>
    <row r="18" spans="3:53">
      <c r="C18" s="78"/>
      <c r="D18" s="69" t="s">
        <v>25</v>
      </c>
      <c r="E18" s="100"/>
      <c r="F18" s="81"/>
      <c r="G18" s="81"/>
      <c r="H18" s="82"/>
      <c r="I18" s="80"/>
      <c r="J18" s="81"/>
      <c r="K18" s="81"/>
      <c r="L18" s="83"/>
      <c r="M18" s="84"/>
      <c r="N18" s="81"/>
      <c r="O18" s="81"/>
      <c r="P18" s="82"/>
      <c r="Q18" s="80"/>
      <c r="R18" s="81"/>
      <c r="S18" s="81"/>
      <c r="T18" s="83"/>
      <c r="U18" s="80"/>
      <c r="V18" s="81"/>
      <c r="W18" s="81"/>
      <c r="X18" s="83"/>
      <c r="Y18" s="84"/>
      <c r="Z18" s="81"/>
      <c r="AA18" s="81"/>
      <c r="AB18" s="82"/>
      <c r="AC18" s="80"/>
      <c r="AD18" s="81"/>
      <c r="AE18" s="81"/>
      <c r="AF18" s="83"/>
      <c r="AG18" s="84"/>
      <c r="AH18" s="81"/>
      <c r="AI18" s="81"/>
      <c r="AJ18" s="82"/>
      <c r="AK18" s="80"/>
      <c r="AL18" s="81"/>
      <c r="AM18" s="81"/>
      <c r="AN18" s="83"/>
      <c r="AO18" s="84"/>
      <c r="AP18" s="81"/>
      <c r="AQ18" s="81"/>
      <c r="AR18" s="82"/>
      <c r="AS18" s="80"/>
      <c r="AT18" s="81"/>
      <c r="AU18" s="81"/>
      <c r="AV18" s="83"/>
      <c r="AW18" s="84"/>
      <c r="AX18" s="81"/>
      <c r="AY18" s="81"/>
      <c r="AZ18" s="85"/>
      <c r="BA18" s="86"/>
    </row>
    <row r="19" spans="3:53">
      <c r="C19" s="7">
        <v>1</v>
      </c>
      <c r="D19" s="22" t="s">
        <v>8</v>
      </c>
      <c r="E19" s="101"/>
      <c r="F19" s="43"/>
      <c r="G19" s="43"/>
      <c r="H19" s="52"/>
      <c r="I19" s="42"/>
      <c r="J19" s="43"/>
      <c r="K19" s="43"/>
      <c r="L19" s="64"/>
      <c r="M19" s="58"/>
      <c r="N19" s="43"/>
      <c r="O19" s="43"/>
      <c r="P19" s="52"/>
      <c r="Q19" s="42"/>
      <c r="R19" s="43"/>
      <c r="S19" s="43"/>
      <c r="T19" s="64"/>
      <c r="U19" s="42"/>
      <c r="V19" s="43"/>
      <c r="W19" s="43"/>
      <c r="X19" s="64"/>
      <c r="Y19" s="58"/>
      <c r="Z19" s="43"/>
      <c r="AA19" s="43"/>
      <c r="AB19" s="52"/>
      <c r="AC19" s="42"/>
      <c r="AD19" s="43"/>
      <c r="AE19" s="43"/>
      <c r="AF19" s="64"/>
      <c r="AG19" s="58"/>
      <c r="AH19" s="43"/>
      <c r="AI19" s="43"/>
      <c r="AJ19" s="52"/>
      <c r="AK19" s="42"/>
      <c r="AL19" s="43"/>
      <c r="AM19" s="43"/>
      <c r="AN19" s="64"/>
      <c r="AO19" s="58"/>
      <c r="AP19" s="43"/>
      <c r="AQ19" s="43"/>
      <c r="AR19" s="52"/>
      <c r="AS19" s="42"/>
      <c r="AT19" s="43"/>
      <c r="AU19" s="43"/>
      <c r="AV19" s="64"/>
      <c r="AW19" s="58"/>
      <c r="AX19" s="43"/>
      <c r="AY19" s="43"/>
      <c r="AZ19" s="44"/>
      <c r="BA19" s="24"/>
    </row>
    <row r="20" spans="3:53">
      <c r="C20" s="7"/>
      <c r="D20" s="119" t="s">
        <v>134</v>
      </c>
      <c r="E20" s="98"/>
      <c r="F20" s="37"/>
      <c r="G20" s="37"/>
      <c r="H20" s="50"/>
      <c r="I20" s="36"/>
      <c r="J20" s="37"/>
      <c r="K20" s="37"/>
      <c r="L20" s="62"/>
      <c r="M20" s="56"/>
      <c r="N20" s="37"/>
      <c r="O20" s="37"/>
      <c r="P20" s="50"/>
      <c r="Q20" s="36"/>
      <c r="R20" s="37"/>
      <c r="S20" s="37"/>
      <c r="T20" s="62"/>
      <c r="U20" s="36"/>
      <c r="V20" s="37"/>
      <c r="W20" s="37"/>
      <c r="X20" s="62"/>
      <c r="Y20" s="56"/>
      <c r="Z20" s="37"/>
      <c r="AA20" s="37"/>
      <c r="AB20" s="50"/>
      <c r="AC20" s="36"/>
      <c r="AD20" s="37"/>
      <c r="AE20" s="37"/>
      <c r="AF20" s="62"/>
      <c r="AG20" s="56"/>
      <c r="AH20" s="37"/>
      <c r="AI20" s="37"/>
      <c r="AJ20" s="50"/>
      <c r="AK20" s="36"/>
      <c r="AL20" s="37"/>
      <c r="AM20" s="37"/>
      <c r="AN20" s="62"/>
      <c r="AO20" s="56"/>
      <c r="AP20" s="37"/>
      <c r="AQ20" s="37"/>
      <c r="AR20" s="50"/>
      <c r="AS20" s="36"/>
      <c r="AT20" s="37"/>
      <c r="AU20" s="37"/>
      <c r="AV20" s="62"/>
      <c r="AW20" s="56"/>
      <c r="AX20" s="37"/>
      <c r="AY20" s="37"/>
      <c r="AZ20" s="38"/>
      <c r="BA20" s="15"/>
    </row>
    <row r="21" spans="3:53">
      <c r="C21" s="25"/>
      <c r="D21" s="121" t="s">
        <v>135</v>
      </c>
      <c r="E21" s="102"/>
      <c r="F21" s="46"/>
      <c r="G21" s="46"/>
      <c r="H21" s="53"/>
      <c r="I21" s="45"/>
      <c r="J21" s="46"/>
      <c r="K21" s="46"/>
      <c r="L21" s="65"/>
      <c r="M21" s="59"/>
      <c r="N21" s="46"/>
      <c r="O21" s="46"/>
      <c r="P21" s="53"/>
      <c r="Q21" s="45"/>
      <c r="R21" s="46"/>
      <c r="S21" s="46"/>
      <c r="T21" s="65"/>
      <c r="U21" s="45"/>
      <c r="V21" s="46"/>
      <c r="W21" s="46"/>
      <c r="X21" s="65"/>
      <c r="Y21" s="59"/>
      <c r="Z21" s="46"/>
      <c r="AA21" s="46"/>
      <c r="AB21" s="53"/>
      <c r="AC21" s="45"/>
      <c r="AD21" s="46"/>
      <c r="AE21" s="46"/>
      <c r="AF21" s="65"/>
      <c r="AG21" s="59"/>
      <c r="AH21" s="46"/>
      <c r="AI21" s="46"/>
      <c r="AJ21" s="53"/>
      <c r="AK21" s="45"/>
      <c r="AL21" s="46"/>
      <c r="AM21" s="46"/>
      <c r="AN21" s="65"/>
      <c r="AO21" s="59"/>
      <c r="AP21" s="46"/>
      <c r="AQ21" s="46"/>
      <c r="AR21" s="53"/>
      <c r="AS21" s="45"/>
      <c r="AT21" s="46"/>
      <c r="AU21" s="46"/>
      <c r="AV21" s="65"/>
      <c r="AW21" s="59"/>
      <c r="AX21" s="46"/>
      <c r="AY21" s="46"/>
      <c r="AZ21" s="47"/>
      <c r="BA21" s="28"/>
    </row>
    <row r="22" spans="3:53">
      <c r="C22" s="21">
        <f>C19+1</f>
        <v>2</v>
      </c>
      <c r="D22" s="22" t="s">
        <v>156</v>
      </c>
      <c r="E22" s="101"/>
      <c r="F22" s="43"/>
      <c r="G22" s="43"/>
      <c r="H22" s="52"/>
      <c r="I22" s="42"/>
      <c r="J22" s="43"/>
      <c r="K22" s="43"/>
      <c r="L22" s="64"/>
      <c r="M22" s="58"/>
      <c r="N22" s="43"/>
      <c r="O22" s="43"/>
      <c r="P22" s="52"/>
      <c r="Q22" s="42"/>
      <c r="R22" s="43"/>
      <c r="S22" s="43"/>
      <c r="T22" s="64"/>
      <c r="U22" s="42"/>
      <c r="V22" s="43"/>
      <c r="W22" s="43"/>
      <c r="X22" s="64"/>
      <c r="Y22" s="58"/>
      <c r="Z22" s="43"/>
      <c r="AA22" s="43"/>
      <c r="AB22" s="52"/>
      <c r="AC22" s="42"/>
      <c r="AD22" s="43"/>
      <c r="AE22" s="43"/>
      <c r="AF22" s="64"/>
      <c r="AG22" s="58"/>
      <c r="AH22" s="43"/>
      <c r="AI22" s="43"/>
      <c r="AJ22" s="52"/>
      <c r="AK22" s="42"/>
      <c r="AL22" s="43"/>
      <c r="AM22" s="43"/>
      <c r="AN22" s="64"/>
      <c r="AO22" s="58"/>
      <c r="AP22" s="43"/>
      <c r="AQ22" s="43"/>
      <c r="AR22" s="52"/>
      <c r="AS22" s="42"/>
      <c r="AT22" s="43"/>
      <c r="AU22" s="43"/>
      <c r="AV22" s="64"/>
      <c r="AW22" s="58"/>
      <c r="AX22" s="43"/>
      <c r="AY22" s="43"/>
      <c r="AZ22" s="44"/>
      <c r="BA22" s="24"/>
    </row>
    <row r="23" spans="3:53">
      <c r="C23" s="107">
        <f>C22+1</f>
        <v>3</v>
      </c>
      <c r="D23" s="108" t="s">
        <v>157</v>
      </c>
      <c r="E23" s="111"/>
      <c r="F23" s="112"/>
      <c r="G23" s="112"/>
      <c r="H23" s="113"/>
      <c r="I23" s="114"/>
      <c r="J23" s="112"/>
      <c r="K23" s="112"/>
      <c r="L23" s="115"/>
      <c r="M23" s="116"/>
      <c r="N23" s="112"/>
      <c r="O23" s="112"/>
      <c r="P23" s="113"/>
      <c r="Q23" s="114"/>
      <c r="R23" s="112"/>
      <c r="S23" s="112"/>
      <c r="T23" s="115"/>
      <c r="U23" s="114"/>
      <c r="V23" s="112"/>
      <c r="W23" s="112"/>
      <c r="X23" s="115"/>
      <c r="Y23" s="116"/>
      <c r="Z23" s="112"/>
      <c r="AA23" s="112"/>
      <c r="AB23" s="113"/>
      <c r="AC23" s="114"/>
      <c r="AD23" s="112"/>
      <c r="AE23" s="112"/>
      <c r="AF23" s="115"/>
      <c r="AG23" s="116"/>
      <c r="AH23" s="112"/>
      <c r="AI23" s="112"/>
      <c r="AJ23" s="113"/>
      <c r="AK23" s="114"/>
      <c r="AL23" s="112"/>
      <c r="AM23" s="112"/>
      <c r="AN23" s="115"/>
      <c r="AO23" s="116"/>
      <c r="AP23" s="112"/>
      <c r="AQ23" s="112"/>
      <c r="AR23" s="113"/>
      <c r="AS23" s="114"/>
      <c r="AT23" s="112"/>
      <c r="AU23" s="112"/>
      <c r="AV23" s="115"/>
      <c r="AW23" s="116"/>
      <c r="AX23" s="112"/>
      <c r="AY23" s="112"/>
      <c r="AZ23" s="117"/>
      <c r="BA23" s="118"/>
    </row>
    <row r="24" spans="3:53">
      <c r="C24" s="21">
        <f t="shared" ref="C24:C26" si="1">C23+1</f>
        <v>4</v>
      </c>
      <c r="D24" s="253" t="s">
        <v>13</v>
      </c>
      <c r="E24" s="97"/>
      <c r="F24" s="34"/>
      <c r="G24" s="34"/>
      <c r="H24" s="49"/>
      <c r="I24" s="33"/>
      <c r="J24" s="34"/>
      <c r="K24" s="34"/>
      <c r="L24" s="61"/>
      <c r="M24" s="55"/>
      <c r="N24" s="34"/>
      <c r="O24" s="34"/>
      <c r="P24" s="49"/>
      <c r="Q24" s="33"/>
      <c r="R24" s="34"/>
      <c r="S24" s="34"/>
      <c r="T24" s="61"/>
      <c r="U24" s="33"/>
      <c r="V24" s="34"/>
      <c r="W24" s="34"/>
      <c r="X24" s="61"/>
      <c r="Y24" s="55"/>
      <c r="Z24" s="34"/>
      <c r="AA24" s="34"/>
      <c r="AB24" s="49"/>
      <c r="AC24" s="33"/>
      <c r="AD24" s="34"/>
      <c r="AE24" s="34"/>
      <c r="AF24" s="61"/>
      <c r="AG24" s="55"/>
      <c r="AH24" s="34"/>
      <c r="AI24" s="34"/>
      <c r="AJ24" s="49"/>
      <c r="AK24" s="33"/>
      <c r="AL24" s="34"/>
      <c r="AM24" s="34"/>
      <c r="AN24" s="61"/>
      <c r="AO24" s="55"/>
      <c r="AP24" s="34"/>
      <c r="AQ24" s="34"/>
      <c r="AR24" s="49"/>
      <c r="AS24" s="33"/>
      <c r="AT24" s="34"/>
      <c r="AU24" s="34"/>
      <c r="AV24" s="61"/>
      <c r="AW24" s="55"/>
      <c r="AX24" s="34"/>
      <c r="AY24" s="34"/>
      <c r="AZ24" s="35"/>
      <c r="BA24" s="20"/>
    </row>
    <row r="25" spans="3:53">
      <c r="C25" s="107">
        <f t="shared" si="1"/>
        <v>5</v>
      </c>
      <c r="D25" s="254" t="s">
        <v>16</v>
      </c>
      <c r="E25" s="111"/>
      <c r="F25" s="112"/>
      <c r="G25" s="112"/>
      <c r="H25" s="113"/>
      <c r="I25" s="114"/>
      <c r="J25" s="112"/>
      <c r="K25" s="112"/>
      <c r="L25" s="115"/>
      <c r="M25" s="116"/>
      <c r="N25" s="112"/>
      <c r="O25" s="112"/>
      <c r="P25" s="113"/>
      <c r="Q25" s="114"/>
      <c r="R25" s="112"/>
      <c r="S25" s="112"/>
      <c r="T25" s="115"/>
      <c r="U25" s="114"/>
      <c r="V25" s="112"/>
      <c r="W25" s="112"/>
      <c r="X25" s="115"/>
      <c r="Y25" s="116"/>
      <c r="Z25" s="112"/>
      <c r="AA25" s="112"/>
      <c r="AB25" s="113"/>
      <c r="AC25" s="114"/>
      <c r="AD25" s="112"/>
      <c r="AE25" s="112"/>
      <c r="AF25" s="115"/>
      <c r="AG25" s="116"/>
      <c r="AH25" s="112"/>
      <c r="AI25" s="112"/>
      <c r="AJ25" s="113"/>
      <c r="AK25" s="114"/>
      <c r="AL25" s="112"/>
      <c r="AM25" s="112"/>
      <c r="AN25" s="115"/>
      <c r="AO25" s="116"/>
      <c r="AP25" s="112"/>
      <c r="AQ25" s="112"/>
      <c r="AR25" s="113"/>
      <c r="AS25" s="114"/>
      <c r="AT25" s="112"/>
      <c r="AU25" s="112"/>
      <c r="AV25" s="115"/>
      <c r="AW25" s="116"/>
      <c r="AX25" s="112"/>
      <c r="AY25" s="112"/>
      <c r="AZ25" s="117"/>
      <c r="BA25" s="118"/>
    </row>
    <row r="26" spans="3:53">
      <c r="C26" s="17">
        <f t="shared" si="1"/>
        <v>6</v>
      </c>
      <c r="D26" s="18" t="s">
        <v>17</v>
      </c>
      <c r="E26" s="97"/>
      <c r="F26" s="34"/>
      <c r="G26" s="34"/>
      <c r="H26" s="49"/>
      <c r="I26" s="33"/>
      <c r="J26" s="34"/>
      <c r="K26" s="34"/>
      <c r="L26" s="61"/>
      <c r="M26" s="55"/>
      <c r="N26" s="34"/>
      <c r="O26" s="34"/>
      <c r="P26" s="49"/>
      <c r="Q26" s="33"/>
      <c r="R26" s="34"/>
      <c r="S26" s="34"/>
      <c r="T26" s="61"/>
      <c r="U26" s="33"/>
      <c r="V26" s="34"/>
      <c r="W26" s="34"/>
      <c r="X26" s="61"/>
      <c r="Y26" s="55"/>
      <c r="Z26" s="34"/>
      <c r="AA26" s="34"/>
      <c r="AB26" s="49"/>
      <c r="AC26" s="33"/>
      <c r="AD26" s="34"/>
      <c r="AE26" s="34"/>
      <c r="AF26" s="61"/>
      <c r="AG26" s="55"/>
      <c r="AH26" s="34"/>
      <c r="AI26" s="34"/>
      <c r="AJ26" s="49"/>
      <c r="AK26" s="33"/>
      <c r="AL26" s="34"/>
      <c r="AM26" s="34"/>
      <c r="AN26" s="61"/>
      <c r="AO26" s="55"/>
      <c r="AP26" s="34"/>
      <c r="AQ26" s="34"/>
      <c r="AR26" s="49"/>
      <c r="AS26" s="33"/>
      <c r="AT26" s="34"/>
      <c r="AU26" s="34"/>
      <c r="AV26" s="61"/>
      <c r="AW26" s="55"/>
      <c r="AX26" s="34"/>
      <c r="AY26" s="34"/>
      <c r="AZ26" s="35"/>
      <c r="BA26" s="20"/>
    </row>
    <row r="27" spans="3:53">
      <c r="C27" s="7"/>
      <c r="D27" s="119" t="s">
        <v>10</v>
      </c>
      <c r="E27" s="98"/>
      <c r="F27" s="37"/>
      <c r="G27" s="37"/>
      <c r="H27" s="50"/>
      <c r="I27" s="36"/>
      <c r="J27" s="37"/>
      <c r="K27" s="37"/>
      <c r="L27" s="62"/>
      <c r="M27" s="56"/>
      <c r="N27" s="37"/>
      <c r="O27" s="37"/>
      <c r="P27" s="50"/>
      <c r="Q27" s="36"/>
      <c r="R27" s="37"/>
      <c r="S27" s="37"/>
      <c r="T27" s="62"/>
      <c r="U27" s="36"/>
      <c r="V27" s="37"/>
      <c r="W27" s="37"/>
      <c r="X27" s="62"/>
      <c r="Y27" s="56"/>
      <c r="Z27" s="37"/>
      <c r="AA27" s="37"/>
      <c r="AB27" s="50"/>
      <c r="AC27" s="36"/>
      <c r="AD27" s="37"/>
      <c r="AE27" s="37"/>
      <c r="AF27" s="62"/>
      <c r="AG27" s="56"/>
      <c r="AH27" s="37"/>
      <c r="AI27" s="37"/>
      <c r="AJ27" s="50"/>
      <c r="AK27" s="36"/>
      <c r="AL27" s="37"/>
      <c r="AM27" s="37"/>
      <c r="AN27" s="62"/>
      <c r="AO27" s="56"/>
      <c r="AP27" s="37"/>
      <c r="AQ27" s="37"/>
      <c r="AR27" s="50"/>
      <c r="AS27" s="36"/>
      <c r="AT27" s="37"/>
      <c r="AU27" s="37"/>
      <c r="AV27" s="62"/>
      <c r="AW27" s="56"/>
      <c r="AX27" s="37"/>
      <c r="AY27" s="37"/>
      <c r="AZ27" s="38"/>
      <c r="BA27" s="15"/>
    </row>
    <row r="28" spans="3:53">
      <c r="C28" s="25"/>
      <c r="D28" s="121" t="s">
        <v>96</v>
      </c>
      <c r="E28" s="111"/>
      <c r="F28" s="112"/>
      <c r="G28" s="112"/>
      <c r="H28" s="113"/>
      <c r="I28" s="114"/>
      <c r="J28" s="112"/>
      <c r="K28" s="112"/>
      <c r="L28" s="115"/>
      <c r="M28" s="116"/>
      <c r="N28" s="112"/>
      <c r="O28" s="112"/>
      <c r="P28" s="113"/>
      <c r="Q28" s="114"/>
      <c r="R28" s="112"/>
      <c r="S28" s="112"/>
      <c r="T28" s="115"/>
      <c r="U28" s="114"/>
      <c r="V28" s="112"/>
      <c r="W28" s="112"/>
      <c r="X28" s="115"/>
      <c r="Y28" s="116"/>
      <c r="Z28" s="112"/>
      <c r="AA28" s="112"/>
      <c r="AB28" s="113"/>
      <c r="AC28" s="114"/>
      <c r="AD28" s="112"/>
      <c r="AE28" s="112"/>
      <c r="AF28" s="115"/>
      <c r="AG28" s="116"/>
      <c r="AH28" s="112"/>
      <c r="AI28" s="112"/>
      <c r="AJ28" s="113"/>
      <c r="AK28" s="114"/>
      <c r="AL28" s="112"/>
      <c r="AM28" s="112"/>
      <c r="AN28" s="115"/>
      <c r="AO28" s="116"/>
      <c r="AP28" s="112"/>
      <c r="AQ28" s="112"/>
      <c r="AR28" s="113"/>
      <c r="AS28" s="114"/>
      <c r="AT28" s="112"/>
      <c r="AU28" s="112"/>
      <c r="AV28" s="115"/>
      <c r="AW28" s="116"/>
      <c r="AX28" s="112"/>
      <c r="AY28" s="112"/>
      <c r="AZ28" s="117"/>
      <c r="BA28" s="118"/>
    </row>
    <row r="29" spans="3:53">
      <c r="C29" s="21">
        <f>C26+1</f>
        <v>7</v>
      </c>
      <c r="D29" s="253" t="s">
        <v>159</v>
      </c>
      <c r="E29" s="97"/>
      <c r="F29" s="34"/>
      <c r="G29" s="34"/>
      <c r="H29" s="49"/>
      <c r="I29" s="33"/>
      <c r="J29" s="34"/>
      <c r="K29" s="34"/>
      <c r="L29" s="61"/>
      <c r="M29" s="55"/>
      <c r="N29" s="34"/>
      <c r="O29" s="34"/>
      <c r="P29" s="49"/>
      <c r="Q29" s="33"/>
      <c r="R29" s="34"/>
      <c r="S29" s="34"/>
      <c r="T29" s="61"/>
      <c r="U29" s="33"/>
      <c r="V29" s="34"/>
      <c r="W29" s="34"/>
      <c r="X29" s="61"/>
      <c r="Y29" s="55"/>
      <c r="Z29" s="34"/>
      <c r="AA29" s="34"/>
      <c r="AB29" s="49"/>
      <c r="AC29" s="33"/>
      <c r="AD29" s="34"/>
      <c r="AE29" s="34"/>
      <c r="AF29" s="61"/>
      <c r="AG29" s="55"/>
      <c r="AH29" s="34"/>
      <c r="AI29" s="34"/>
      <c r="AJ29" s="49"/>
      <c r="AK29" s="33"/>
      <c r="AL29" s="34"/>
      <c r="AM29" s="34"/>
      <c r="AN29" s="61"/>
      <c r="AO29" s="55"/>
      <c r="AP29" s="34"/>
      <c r="AQ29" s="34"/>
      <c r="AR29" s="49"/>
      <c r="AS29" s="33"/>
      <c r="AT29" s="34"/>
      <c r="AU29" s="34"/>
      <c r="AV29" s="61"/>
      <c r="AW29" s="55"/>
      <c r="AX29" s="34"/>
      <c r="AY29" s="34"/>
      <c r="AZ29" s="35"/>
      <c r="BA29" s="20"/>
    </row>
    <row r="30" spans="3:53">
      <c r="C30" s="107">
        <f>C29+1</f>
        <v>8</v>
      </c>
      <c r="D30" s="254" t="s">
        <v>15</v>
      </c>
      <c r="E30" s="111"/>
      <c r="F30" s="112"/>
      <c r="G30" s="112"/>
      <c r="H30" s="113"/>
      <c r="I30" s="114"/>
      <c r="J30" s="112"/>
      <c r="K30" s="112"/>
      <c r="L30" s="115"/>
      <c r="M30" s="116"/>
      <c r="N30" s="112"/>
      <c r="O30" s="112"/>
      <c r="P30" s="113"/>
      <c r="Q30" s="114"/>
      <c r="R30" s="112"/>
      <c r="S30" s="112"/>
      <c r="T30" s="115"/>
      <c r="U30" s="114"/>
      <c r="V30" s="112"/>
      <c r="W30" s="112"/>
      <c r="X30" s="115"/>
      <c r="Y30" s="116"/>
      <c r="Z30" s="112"/>
      <c r="AA30" s="112"/>
      <c r="AB30" s="113"/>
      <c r="AC30" s="114"/>
      <c r="AD30" s="112"/>
      <c r="AE30" s="112"/>
      <c r="AF30" s="115"/>
      <c r="AG30" s="116"/>
      <c r="AH30" s="112"/>
      <c r="AI30" s="112"/>
      <c r="AJ30" s="113"/>
      <c r="AK30" s="114"/>
      <c r="AL30" s="112"/>
      <c r="AM30" s="112"/>
      <c r="AN30" s="115"/>
      <c r="AO30" s="116"/>
      <c r="AP30" s="112"/>
      <c r="AQ30" s="112"/>
      <c r="AR30" s="113"/>
      <c r="AS30" s="114"/>
      <c r="AT30" s="112"/>
      <c r="AU30" s="112"/>
      <c r="AV30" s="115"/>
      <c r="AW30" s="116"/>
      <c r="AX30" s="112"/>
      <c r="AY30" s="112"/>
      <c r="AZ30" s="117"/>
      <c r="BA30" s="118"/>
    </row>
    <row r="31" spans="3:53">
      <c r="C31" s="17">
        <f t="shared" ref="C31:C32" si="2">C30+1</f>
        <v>9</v>
      </c>
      <c r="D31" s="18" t="s">
        <v>18</v>
      </c>
      <c r="E31" s="97"/>
      <c r="F31" s="34"/>
      <c r="G31" s="34"/>
      <c r="H31" s="49"/>
      <c r="I31" s="33"/>
      <c r="J31" s="34"/>
      <c r="K31" s="34"/>
      <c r="L31" s="61"/>
      <c r="M31" s="55"/>
      <c r="N31" s="34"/>
      <c r="O31" s="34"/>
      <c r="P31" s="49"/>
      <c r="Q31" s="33"/>
      <c r="R31" s="34"/>
      <c r="S31" s="34"/>
      <c r="T31" s="61"/>
      <c r="U31" s="33"/>
      <c r="V31" s="34"/>
      <c r="W31" s="34"/>
      <c r="X31" s="61"/>
      <c r="Y31" s="55"/>
      <c r="Z31" s="34"/>
      <c r="AA31" s="34"/>
      <c r="AB31" s="49"/>
      <c r="AC31" s="33"/>
      <c r="AD31" s="34"/>
      <c r="AE31" s="34"/>
      <c r="AF31" s="61"/>
      <c r="AG31" s="55"/>
      <c r="AH31" s="34"/>
      <c r="AI31" s="34"/>
      <c r="AJ31" s="49"/>
      <c r="AK31" s="33"/>
      <c r="AL31" s="34"/>
      <c r="AM31" s="34"/>
      <c r="AN31" s="61"/>
      <c r="AO31" s="55"/>
      <c r="AP31" s="34"/>
      <c r="AQ31" s="34"/>
      <c r="AR31" s="49"/>
      <c r="AS31" s="33"/>
      <c r="AT31" s="34"/>
      <c r="AU31" s="34"/>
      <c r="AV31" s="61"/>
      <c r="AW31" s="55"/>
      <c r="AX31" s="34"/>
      <c r="AY31" s="34"/>
      <c r="AZ31" s="35"/>
      <c r="BA31" s="20"/>
    </row>
    <row r="32" spans="3:53" ht="15.75" thickBot="1">
      <c r="C32" s="7">
        <f t="shared" si="2"/>
        <v>10</v>
      </c>
      <c r="D32" s="8" t="s">
        <v>161</v>
      </c>
      <c r="E32" s="98"/>
      <c r="F32" s="37"/>
      <c r="G32" s="37"/>
      <c r="H32" s="50"/>
      <c r="I32" s="36"/>
      <c r="J32" s="37"/>
      <c r="K32" s="37"/>
      <c r="L32" s="62"/>
      <c r="M32" s="56"/>
      <c r="N32" s="37"/>
      <c r="O32" s="37"/>
      <c r="P32" s="50"/>
      <c r="Q32" s="36"/>
      <c r="R32" s="37"/>
      <c r="S32" s="37"/>
      <c r="T32" s="62"/>
      <c r="U32" s="36"/>
      <c r="V32" s="37"/>
      <c r="W32" s="37"/>
      <c r="X32" s="62"/>
      <c r="Y32" s="56"/>
      <c r="Z32" s="37"/>
      <c r="AA32" s="37"/>
      <c r="AB32" s="50"/>
      <c r="AC32" s="36"/>
      <c r="AD32" s="37"/>
      <c r="AE32" s="37"/>
      <c r="AF32" s="62"/>
      <c r="AG32" s="56"/>
      <c r="AH32" s="37"/>
      <c r="AI32" s="37"/>
      <c r="AJ32" s="50"/>
      <c r="AK32" s="36"/>
      <c r="AL32" s="37"/>
      <c r="AM32" s="37"/>
      <c r="AN32" s="62"/>
      <c r="AO32" s="56"/>
      <c r="AP32" s="37"/>
      <c r="AQ32" s="37"/>
      <c r="AR32" s="50"/>
      <c r="AS32" s="36"/>
      <c r="AT32" s="37"/>
      <c r="AU32" s="37"/>
      <c r="AV32" s="62"/>
      <c r="AW32" s="56"/>
      <c r="AX32" s="37"/>
      <c r="AY32" s="37"/>
      <c r="AZ32" s="38"/>
      <c r="BA32" s="15"/>
    </row>
    <row r="33" spans="3:53">
      <c r="C33" s="68"/>
      <c r="D33" s="69" t="s">
        <v>21</v>
      </c>
      <c r="E33" s="96"/>
      <c r="F33" s="72"/>
      <c r="G33" s="72"/>
      <c r="H33" s="73"/>
      <c r="I33" s="71"/>
      <c r="J33" s="72"/>
      <c r="K33" s="72"/>
      <c r="L33" s="74"/>
      <c r="M33" s="75"/>
      <c r="N33" s="72"/>
      <c r="O33" s="72"/>
      <c r="P33" s="73"/>
      <c r="Q33" s="71"/>
      <c r="R33" s="72"/>
      <c r="S33" s="72"/>
      <c r="T33" s="74"/>
      <c r="U33" s="71"/>
      <c r="V33" s="72"/>
      <c r="W33" s="72"/>
      <c r="X33" s="74"/>
      <c r="Y33" s="75"/>
      <c r="Z33" s="72"/>
      <c r="AA33" s="72"/>
      <c r="AB33" s="73"/>
      <c r="AC33" s="71"/>
      <c r="AD33" s="72"/>
      <c r="AE33" s="72"/>
      <c r="AF33" s="74"/>
      <c r="AG33" s="75"/>
      <c r="AH33" s="72"/>
      <c r="AI33" s="72"/>
      <c r="AJ33" s="73"/>
      <c r="AK33" s="71"/>
      <c r="AL33" s="72"/>
      <c r="AM33" s="72"/>
      <c r="AN33" s="74"/>
      <c r="AO33" s="75"/>
      <c r="AP33" s="72"/>
      <c r="AQ33" s="72"/>
      <c r="AR33" s="73"/>
      <c r="AS33" s="71"/>
      <c r="AT33" s="72"/>
      <c r="AU33" s="72"/>
      <c r="AV33" s="74"/>
      <c r="AW33" s="75"/>
      <c r="AX33" s="72"/>
      <c r="AY33" s="72"/>
      <c r="AZ33" s="76"/>
      <c r="BA33" s="77"/>
    </row>
    <row r="34" spans="3:53">
      <c r="C34" s="17">
        <v>1</v>
      </c>
      <c r="D34" s="18" t="s">
        <v>97</v>
      </c>
      <c r="E34" s="97"/>
      <c r="F34" s="34"/>
      <c r="G34" s="34"/>
      <c r="H34" s="49"/>
      <c r="I34" s="33"/>
      <c r="J34" s="34"/>
      <c r="K34" s="34"/>
      <c r="L34" s="61"/>
      <c r="M34" s="55"/>
      <c r="N34" s="34"/>
      <c r="O34" s="34"/>
      <c r="P34" s="49"/>
      <c r="Q34" s="33"/>
      <c r="R34" s="34"/>
      <c r="S34" s="34"/>
      <c r="T34" s="61"/>
      <c r="U34" s="33"/>
      <c r="V34" s="34"/>
      <c r="W34" s="34"/>
      <c r="X34" s="61"/>
      <c r="Y34" s="55"/>
      <c r="Z34" s="34"/>
      <c r="AA34" s="34"/>
      <c r="AB34" s="49"/>
      <c r="AC34" s="33"/>
      <c r="AD34" s="34"/>
      <c r="AE34" s="34"/>
      <c r="AF34" s="61"/>
      <c r="AG34" s="55"/>
      <c r="AH34" s="34"/>
      <c r="AI34" s="34"/>
      <c r="AJ34" s="49"/>
      <c r="AK34" s="33"/>
      <c r="AL34" s="34"/>
      <c r="AM34" s="34"/>
      <c r="AN34" s="61"/>
      <c r="AO34" s="55"/>
      <c r="AP34" s="34"/>
      <c r="AQ34" s="34"/>
      <c r="AR34" s="49"/>
      <c r="AS34" s="33"/>
      <c r="AT34" s="34"/>
      <c r="AU34" s="34"/>
      <c r="AV34" s="61"/>
      <c r="AW34" s="55"/>
      <c r="AX34" s="34"/>
      <c r="AY34" s="34"/>
      <c r="AZ34" s="35"/>
      <c r="BA34" s="20"/>
    </row>
    <row r="35" spans="3:53" hidden="1">
      <c r="C35" s="17"/>
      <c r="D35" s="184" t="s">
        <v>141</v>
      </c>
      <c r="E35" s="97"/>
      <c r="F35" s="34"/>
      <c r="G35" s="34"/>
      <c r="H35" s="49"/>
      <c r="I35" s="33"/>
      <c r="J35" s="34"/>
      <c r="K35" s="34"/>
      <c r="L35" s="61"/>
      <c r="M35" s="55"/>
      <c r="N35" s="34"/>
      <c r="O35" s="34"/>
      <c r="P35" s="49"/>
      <c r="Q35" s="33"/>
      <c r="R35" s="34"/>
      <c r="S35" s="34"/>
      <c r="T35" s="61"/>
      <c r="U35" s="33"/>
      <c r="V35" s="34"/>
      <c r="W35" s="34"/>
      <c r="X35" s="61"/>
      <c r="Y35" s="55"/>
      <c r="Z35" s="34"/>
      <c r="AA35" s="34"/>
      <c r="AB35" s="49"/>
      <c r="AC35" s="33"/>
      <c r="AD35" s="34"/>
      <c r="AE35" s="34"/>
      <c r="AF35" s="61"/>
      <c r="AG35" s="55"/>
      <c r="AH35" s="34"/>
      <c r="AI35" s="34"/>
      <c r="AJ35" s="49"/>
      <c r="AK35" s="33"/>
      <c r="AL35" s="34"/>
      <c r="AM35" s="34"/>
      <c r="AN35" s="61"/>
      <c r="AO35" s="55"/>
      <c r="AP35" s="34"/>
      <c r="AQ35" s="34"/>
      <c r="AR35" s="49"/>
      <c r="AS35" s="33"/>
      <c r="AT35" s="34"/>
      <c r="AU35" s="34"/>
      <c r="AV35" s="61"/>
      <c r="AW35" s="55"/>
      <c r="AX35" s="34"/>
      <c r="AY35" s="34"/>
      <c r="AZ35" s="35"/>
      <c r="BA35" s="20"/>
    </row>
    <row r="36" spans="3:53" hidden="1">
      <c r="C36" s="17"/>
      <c r="D36" s="184" t="s">
        <v>142</v>
      </c>
      <c r="E36" s="97"/>
      <c r="F36" s="34"/>
      <c r="G36" s="34"/>
      <c r="H36" s="49"/>
      <c r="I36" s="33"/>
      <c r="J36" s="34"/>
      <c r="K36" s="34"/>
      <c r="L36" s="61"/>
      <c r="M36" s="55"/>
      <c r="N36" s="34"/>
      <c r="O36" s="34"/>
      <c r="P36" s="49"/>
      <c r="Q36" s="33"/>
      <c r="R36" s="34"/>
      <c r="S36" s="34"/>
      <c r="T36" s="61"/>
      <c r="U36" s="33"/>
      <c r="V36" s="34"/>
      <c r="W36" s="34"/>
      <c r="X36" s="61"/>
      <c r="Y36" s="55"/>
      <c r="Z36" s="34"/>
      <c r="AA36" s="34"/>
      <c r="AB36" s="49"/>
      <c r="AC36" s="33"/>
      <c r="AD36" s="34"/>
      <c r="AE36" s="34"/>
      <c r="AF36" s="61"/>
      <c r="AG36" s="55"/>
      <c r="AH36" s="34"/>
      <c r="AI36" s="34"/>
      <c r="AJ36" s="49"/>
      <c r="AK36" s="33"/>
      <c r="AL36" s="34"/>
      <c r="AM36" s="34"/>
      <c r="AN36" s="61"/>
      <c r="AO36" s="55"/>
      <c r="AP36" s="34"/>
      <c r="AQ36" s="34"/>
      <c r="AR36" s="49"/>
      <c r="AS36" s="33"/>
      <c r="AT36" s="34"/>
      <c r="AU36" s="34"/>
      <c r="AV36" s="61"/>
      <c r="AW36" s="55"/>
      <c r="AX36" s="34"/>
      <c r="AY36" s="34"/>
      <c r="AZ36" s="35"/>
      <c r="BA36" s="20"/>
    </row>
    <row r="37" spans="3:53">
      <c r="C37" s="7">
        <v>2</v>
      </c>
      <c r="D37" s="8" t="s">
        <v>160</v>
      </c>
      <c r="E37" s="98"/>
      <c r="F37" s="37"/>
      <c r="G37" s="37"/>
      <c r="H37" s="50"/>
      <c r="I37" s="36"/>
      <c r="J37" s="37"/>
      <c r="K37" s="37"/>
      <c r="L37" s="62"/>
      <c r="M37" s="56"/>
      <c r="N37" s="37"/>
      <c r="O37" s="37"/>
      <c r="P37" s="50"/>
      <c r="Q37" s="36"/>
      <c r="R37" s="37"/>
      <c r="S37" s="37"/>
      <c r="T37" s="62"/>
      <c r="U37" s="36"/>
      <c r="V37" s="37"/>
      <c r="W37" s="37"/>
      <c r="X37" s="62"/>
      <c r="Y37" s="56"/>
      <c r="Z37" s="37"/>
      <c r="AA37" s="37"/>
      <c r="AB37" s="50"/>
      <c r="AC37" s="36"/>
      <c r="AD37" s="37"/>
      <c r="AE37" s="37"/>
      <c r="AF37" s="62"/>
      <c r="AG37" s="56"/>
      <c r="AH37" s="37"/>
      <c r="AI37" s="37"/>
      <c r="AJ37" s="50"/>
      <c r="AK37" s="36"/>
      <c r="AL37" s="37"/>
      <c r="AM37" s="37"/>
      <c r="AN37" s="62"/>
      <c r="AO37" s="56"/>
      <c r="AP37" s="37"/>
      <c r="AQ37" s="37"/>
      <c r="AR37" s="50"/>
      <c r="AS37" s="36"/>
      <c r="AT37" s="37"/>
      <c r="AU37" s="37"/>
      <c r="AV37" s="62"/>
      <c r="AW37" s="56"/>
      <c r="AX37" s="37"/>
      <c r="AY37" s="37"/>
      <c r="AZ37" s="38"/>
      <c r="BA37" s="15"/>
    </row>
    <row r="38" spans="3:53">
      <c r="C38" s="7">
        <v>3</v>
      </c>
      <c r="D38" s="8" t="s">
        <v>99</v>
      </c>
      <c r="E38" s="98"/>
      <c r="F38" s="37"/>
      <c r="G38" s="37"/>
      <c r="H38" s="50"/>
      <c r="I38" s="36"/>
      <c r="J38" s="37"/>
      <c r="K38" s="37"/>
      <c r="L38" s="62"/>
      <c r="M38" s="56"/>
      <c r="N38" s="37"/>
      <c r="O38" s="37"/>
      <c r="P38" s="50"/>
      <c r="Q38" s="36"/>
      <c r="R38" s="37"/>
      <c r="S38" s="37"/>
      <c r="T38" s="62"/>
      <c r="U38" s="36"/>
      <c r="V38" s="37"/>
      <c r="W38" s="37"/>
      <c r="X38" s="62"/>
      <c r="Y38" s="56"/>
      <c r="Z38" s="37"/>
      <c r="AA38" s="37"/>
      <c r="AB38" s="50"/>
      <c r="AC38" s="36"/>
      <c r="AD38" s="37"/>
      <c r="AE38" s="37"/>
      <c r="AF38" s="62"/>
      <c r="AG38" s="56"/>
      <c r="AH38" s="37"/>
      <c r="AI38" s="37"/>
      <c r="AJ38" s="50"/>
      <c r="AK38" s="36"/>
      <c r="AL38" s="37"/>
      <c r="AM38" s="37"/>
      <c r="AN38" s="62"/>
      <c r="AO38" s="56"/>
      <c r="AP38" s="37"/>
      <c r="AQ38" s="37"/>
      <c r="AR38" s="50"/>
      <c r="AS38" s="36"/>
      <c r="AT38" s="37"/>
      <c r="AU38" s="37"/>
      <c r="AV38" s="62"/>
      <c r="AW38" s="56"/>
      <c r="AX38" s="37"/>
      <c r="AY38" s="37"/>
      <c r="AZ38" s="38"/>
      <c r="BA38" s="15"/>
    </row>
    <row r="39" spans="3:53" ht="15.75" thickBot="1">
      <c r="C39" s="25">
        <v>4</v>
      </c>
      <c r="D39" s="26" t="s">
        <v>106</v>
      </c>
      <c r="E39" s="102"/>
      <c r="F39" s="46"/>
      <c r="G39" s="46"/>
      <c r="H39" s="53"/>
      <c r="I39" s="45"/>
      <c r="J39" s="46"/>
      <c r="K39" s="46"/>
      <c r="L39" s="65"/>
      <c r="M39" s="59"/>
      <c r="N39" s="46"/>
      <c r="O39" s="46"/>
      <c r="P39" s="53"/>
      <c r="Q39" s="45"/>
      <c r="R39" s="46"/>
      <c r="S39" s="46"/>
      <c r="T39" s="65"/>
      <c r="U39" s="45"/>
      <c r="V39" s="46"/>
      <c r="W39" s="46"/>
      <c r="X39" s="65"/>
      <c r="Y39" s="59"/>
      <c r="Z39" s="46"/>
      <c r="AA39" s="46"/>
      <c r="AB39" s="53"/>
      <c r="AC39" s="45"/>
      <c r="AD39" s="46"/>
      <c r="AE39" s="46"/>
      <c r="AF39" s="65"/>
      <c r="AG39" s="59"/>
      <c r="AH39" s="46"/>
      <c r="AI39" s="46"/>
      <c r="AJ39" s="53"/>
      <c r="AK39" s="45"/>
      <c r="AL39" s="46"/>
      <c r="AM39" s="46"/>
      <c r="AN39" s="65"/>
      <c r="AO39" s="59"/>
      <c r="AP39" s="46"/>
      <c r="AQ39" s="46"/>
      <c r="AR39" s="53"/>
      <c r="AS39" s="45"/>
      <c r="AT39" s="46"/>
      <c r="AU39" s="46"/>
      <c r="AV39" s="65"/>
      <c r="AW39" s="59"/>
      <c r="AX39" s="46"/>
      <c r="AY39" s="46"/>
      <c r="AZ39" s="47"/>
      <c r="BA39" s="28"/>
    </row>
    <row r="40" spans="3:53">
      <c r="C40" s="68"/>
      <c r="D40" s="69" t="s">
        <v>22</v>
      </c>
      <c r="E40" s="96"/>
      <c r="F40" s="72"/>
      <c r="G40" s="72"/>
      <c r="H40" s="73"/>
      <c r="I40" s="71"/>
      <c r="J40" s="72"/>
      <c r="K40" s="72"/>
      <c r="L40" s="74"/>
      <c r="M40" s="75"/>
      <c r="N40" s="72"/>
      <c r="O40" s="72"/>
      <c r="P40" s="73"/>
      <c r="Q40" s="71"/>
      <c r="R40" s="72"/>
      <c r="S40" s="72"/>
      <c r="T40" s="74"/>
      <c r="U40" s="71"/>
      <c r="V40" s="72"/>
      <c r="W40" s="72"/>
      <c r="X40" s="74"/>
      <c r="Y40" s="75"/>
      <c r="Z40" s="72"/>
      <c r="AA40" s="72"/>
      <c r="AB40" s="73"/>
      <c r="AC40" s="71"/>
      <c r="AD40" s="72"/>
      <c r="AE40" s="72"/>
      <c r="AF40" s="74"/>
      <c r="AG40" s="75"/>
      <c r="AH40" s="72"/>
      <c r="AI40" s="72"/>
      <c r="AJ40" s="73"/>
      <c r="AK40" s="71"/>
      <c r="AL40" s="72"/>
      <c r="AM40" s="72"/>
      <c r="AN40" s="74"/>
      <c r="AO40" s="75"/>
      <c r="AP40" s="72"/>
      <c r="AQ40" s="72"/>
      <c r="AR40" s="73"/>
      <c r="AS40" s="71"/>
      <c r="AT40" s="72"/>
      <c r="AU40" s="72"/>
      <c r="AV40" s="74"/>
      <c r="AW40" s="75"/>
      <c r="AX40" s="72"/>
      <c r="AY40" s="72"/>
      <c r="AZ40" s="76"/>
      <c r="BA40" s="77"/>
    </row>
    <row r="41" spans="3:53">
      <c r="C41" s="17">
        <v>1</v>
      </c>
      <c r="D41" s="18" t="s">
        <v>100</v>
      </c>
      <c r="E41" s="97"/>
      <c r="F41" s="34"/>
      <c r="G41" s="34"/>
      <c r="H41" s="49"/>
      <c r="I41" s="33"/>
      <c r="J41" s="34"/>
      <c r="K41" s="34"/>
      <c r="L41" s="61"/>
      <c r="M41" s="55"/>
      <c r="N41" s="34"/>
      <c r="O41" s="34"/>
      <c r="P41" s="49"/>
      <c r="Q41" s="33"/>
      <c r="R41" s="34"/>
      <c r="S41" s="34"/>
      <c r="T41" s="61"/>
      <c r="U41" s="33"/>
      <c r="V41" s="34"/>
      <c r="W41" s="34"/>
      <c r="X41" s="61"/>
      <c r="Y41" s="55"/>
      <c r="Z41" s="34"/>
      <c r="AA41" s="34"/>
      <c r="AB41" s="49"/>
      <c r="AC41" s="33"/>
      <c r="AD41" s="34"/>
      <c r="AE41" s="34"/>
      <c r="AF41" s="61"/>
      <c r="AG41" s="55"/>
      <c r="AH41" s="34"/>
      <c r="AI41" s="34"/>
      <c r="AJ41" s="49"/>
      <c r="AK41" s="33"/>
      <c r="AL41" s="34"/>
      <c r="AM41" s="34"/>
      <c r="AN41" s="61"/>
      <c r="AO41" s="55"/>
      <c r="AP41" s="34"/>
      <c r="AQ41" s="34"/>
      <c r="AR41" s="49"/>
      <c r="AS41" s="33"/>
      <c r="AT41" s="34"/>
      <c r="AU41" s="34"/>
      <c r="AV41" s="61"/>
      <c r="AW41" s="55"/>
      <c r="AX41" s="34"/>
      <c r="AY41" s="34"/>
      <c r="AZ41" s="35"/>
      <c r="BA41" s="20"/>
    </row>
    <row r="42" spans="3:53">
      <c r="C42" s="7">
        <v>2</v>
      </c>
      <c r="D42" s="8" t="s">
        <v>101</v>
      </c>
      <c r="E42" s="98"/>
      <c r="F42" s="37"/>
      <c r="G42" s="37"/>
      <c r="H42" s="50"/>
      <c r="I42" s="36"/>
      <c r="J42" s="37"/>
      <c r="K42" s="37"/>
      <c r="L42" s="62"/>
      <c r="M42" s="56"/>
      <c r="N42" s="37"/>
      <c r="O42" s="37"/>
      <c r="P42" s="50"/>
      <c r="Q42" s="36"/>
      <c r="R42" s="37"/>
      <c r="S42" s="37"/>
      <c r="T42" s="62"/>
      <c r="U42" s="36"/>
      <c r="V42" s="37"/>
      <c r="W42" s="37"/>
      <c r="X42" s="62"/>
      <c r="Y42" s="56"/>
      <c r="Z42" s="37"/>
      <c r="AA42" s="37"/>
      <c r="AB42" s="50"/>
      <c r="AC42" s="36"/>
      <c r="AD42" s="37"/>
      <c r="AE42" s="37"/>
      <c r="AF42" s="62"/>
      <c r="AG42" s="56"/>
      <c r="AH42" s="37"/>
      <c r="AI42" s="37"/>
      <c r="AJ42" s="50"/>
      <c r="AK42" s="36"/>
      <c r="AL42" s="37"/>
      <c r="AM42" s="37"/>
      <c r="AN42" s="62"/>
      <c r="AO42" s="56"/>
      <c r="AP42" s="37"/>
      <c r="AQ42" s="37"/>
      <c r="AR42" s="50"/>
      <c r="AS42" s="36"/>
      <c r="AT42" s="37"/>
      <c r="AU42" s="37"/>
      <c r="AV42" s="62"/>
      <c r="AW42" s="56"/>
      <c r="AX42" s="37"/>
      <c r="AY42" s="37"/>
      <c r="AZ42" s="38"/>
      <c r="BA42" s="15"/>
    </row>
    <row r="43" spans="3:53" ht="15.75" thickBot="1">
      <c r="C43" s="10">
        <v>3</v>
      </c>
      <c r="D43" s="11" t="s">
        <v>102</v>
      </c>
      <c r="E43" s="99"/>
      <c r="F43" s="40"/>
      <c r="G43" s="40"/>
      <c r="H43" s="51"/>
      <c r="I43" s="39"/>
      <c r="J43" s="40"/>
      <c r="K43" s="40"/>
      <c r="L43" s="63"/>
      <c r="M43" s="57"/>
      <c r="N43" s="40"/>
      <c r="O43" s="40"/>
      <c r="P43" s="51"/>
      <c r="Q43" s="39"/>
      <c r="R43" s="40"/>
      <c r="S43" s="40"/>
      <c r="T43" s="63"/>
      <c r="U43" s="39"/>
      <c r="V43" s="40"/>
      <c r="W43" s="40"/>
      <c r="X43" s="63"/>
      <c r="Y43" s="57"/>
      <c r="Z43" s="40"/>
      <c r="AA43" s="40"/>
      <c r="AB43" s="51"/>
      <c r="AC43" s="39"/>
      <c r="AD43" s="40"/>
      <c r="AE43" s="40"/>
      <c r="AF43" s="63"/>
      <c r="AG43" s="57"/>
      <c r="AH43" s="40"/>
      <c r="AI43" s="40"/>
      <c r="AJ43" s="51"/>
      <c r="AK43" s="39"/>
      <c r="AL43" s="40"/>
      <c r="AM43" s="40"/>
      <c r="AN43" s="63"/>
      <c r="AO43" s="57"/>
      <c r="AP43" s="40"/>
      <c r="AQ43" s="40"/>
      <c r="AR43" s="51"/>
      <c r="AS43" s="39"/>
      <c r="AT43" s="40"/>
      <c r="AU43" s="40"/>
      <c r="AV43" s="63"/>
      <c r="AW43" s="57"/>
      <c r="AX43" s="40"/>
      <c r="AY43" s="40"/>
      <c r="AZ43" s="41"/>
      <c r="BA43" s="16"/>
    </row>
    <row r="44" spans="3:53">
      <c r="C44" s="68"/>
      <c r="D44" s="69" t="s">
        <v>24</v>
      </c>
      <c r="E44" s="96"/>
      <c r="F44" s="72"/>
      <c r="G44" s="72"/>
      <c r="H44" s="73"/>
      <c r="I44" s="71"/>
      <c r="J44" s="72"/>
      <c r="K44" s="72"/>
      <c r="L44" s="74"/>
      <c r="M44" s="75"/>
      <c r="N44" s="72"/>
      <c r="O44" s="72"/>
      <c r="P44" s="73"/>
      <c r="Q44" s="71"/>
      <c r="R44" s="72"/>
      <c r="S44" s="72"/>
      <c r="T44" s="74"/>
      <c r="U44" s="71"/>
      <c r="V44" s="72"/>
      <c r="W44" s="72"/>
      <c r="X44" s="74"/>
      <c r="Y44" s="75"/>
      <c r="Z44" s="72"/>
      <c r="AA44" s="72"/>
      <c r="AB44" s="73"/>
      <c r="AC44" s="71"/>
      <c r="AD44" s="72"/>
      <c r="AE44" s="72"/>
      <c r="AF44" s="74"/>
      <c r="AG44" s="75"/>
      <c r="AH44" s="72"/>
      <c r="AI44" s="72"/>
      <c r="AJ44" s="73"/>
      <c r="AK44" s="71"/>
      <c r="AL44" s="72"/>
      <c r="AM44" s="72"/>
      <c r="AN44" s="74"/>
      <c r="AO44" s="75"/>
      <c r="AP44" s="72"/>
      <c r="AQ44" s="72"/>
      <c r="AR44" s="73"/>
      <c r="AS44" s="71"/>
      <c r="AT44" s="72"/>
      <c r="AU44" s="72"/>
      <c r="AV44" s="74"/>
      <c r="AW44" s="75"/>
      <c r="AX44" s="72"/>
      <c r="AY44" s="72"/>
      <c r="AZ44" s="76"/>
      <c r="BA44" s="77"/>
    </row>
    <row r="45" spans="3:53" ht="7.15" customHeight="1" thickBot="1">
      <c r="C45" s="10"/>
      <c r="D45" s="11"/>
      <c r="E45" s="99"/>
      <c r="F45" s="40"/>
      <c r="G45" s="40"/>
      <c r="H45" s="51"/>
      <c r="I45" s="39"/>
      <c r="J45" s="40"/>
      <c r="K45" s="40"/>
      <c r="L45" s="63"/>
      <c r="M45" s="57"/>
      <c r="N45" s="40"/>
      <c r="O45" s="40"/>
      <c r="P45" s="51"/>
      <c r="Q45" s="39"/>
      <c r="R45" s="40"/>
      <c r="S45" s="40"/>
      <c r="T45" s="63"/>
      <c r="U45" s="39"/>
      <c r="V45" s="40"/>
      <c r="W45" s="40"/>
      <c r="X45" s="63"/>
      <c r="Y45" s="57"/>
      <c r="Z45" s="40"/>
      <c r="AA45" s="40"/>
      <c r="AB45" s="51"/>
      <c r="AC45" s="39"/>
      <c r="AD45" s="40"/>
      <c r="AE45" s="40"/>
      <c r="AF45" s="63"/>
      <c r="AG45" s="57"/>
      <c r="AH45" s="40"/>
      <c r="AI45" s="40"/>
      <c r="AJ45" s="51"/>
      <c r="AK45" s="39"/>
      <c r="AL45" s="40"/>
      <c r="AM45" s="40"/>
      <c r="AN45" s="63"/>
      <c r="AO45" s="57"/>
      <c r="AP45" s="40"/>
      <c r="AQ45" s="40"/>
      <c r="AR45" s="51"/>
      <c r="AS45" s="39"/>
      <c r="AT45" s="40"/>
      <c r="AU45" s="40"/>
      <c r="AV45" s="63"/>
      <c r="AW45" s="57"/>
      <c r="AX45" s="40"/>
      <c r="AY45" s="40"/>
      <c r="AZ45" s="41"/>
      <c r="BA45" s="16"/>
    </row>
    <row r="46" spans="3:53" ht="15.75" thickBot="1">
      <c r="C46" s="10"/>
      <c r="D46" s="11"/>
      <c r="E46" s="99"/>
      <c r="F46" s="40"/>
      <c r="G46" s="40"/>
      <c r="H46" s="51"/>
      <c r="I46" s="39"/>
      <c r="J46" s="40"/>
      <c r="K46" s="40"/>
      <c r="L46" s="63"/>
      <c r="M46" s="57"/>
      <c r="N46" s="40"/>
      <c r="O46" s="40"/>
      <c r="P46" s="51"/>
      <c r="Q46" s="39"/>
      <c r="R46" s="40"/>
      <c r="S46" s="40"/>
      <c r="T46" s="63"/>
      <c r="U46" s="39"/>
      <c r="V46" s="40"/>
      <c r="W46" s="40"/>
      <c r="X46" s="63"/>
      <c r="Y46" s="57"/>
      <c r="Z46" s="40"/>
      <c r="AA46" s="40"/>
      <c r="AB46" s="51"/>
      <c r="AC46" s="39"/>
      <c r="AD46" s="40"/>
      <c r="AE46" s="40"/>
      <c r="AF46" s="63"/>
      <c r="AG46" s="57"/>
      <c r="AH46" s="40"/>
      <c r="AI46" s="40"/>
      <c r="AJ46" s="51"/>
      <c r="AK46" s="39"/>
      <c r="AL46" s="40"/>
      <c r="AM46" s="40"/>
      <c r="AN46" s="63"/>
      <c r="AO46" s="57"/>
      <c r="AP46" s="40"/>
      <c r="AQ46" s="40"/>
      <c r="AR46" s="51"/>
      <c r="AS46" s="39"/>
      <c r="AT46" s="40"/>
      <c r="AU46" s="40"/>
      <c r="AV46" s="63"/>
      <c r="AW46" s="57"/>
      <c r="AX46" s="40"/>
      <c r="AY46" s="40"/>
      <c r="AZ46" s="41"/>
      <c r="BA46" s="16"/>
    </row>
    <row r="47" spans="3:53" ht="7.15" customHeight="1" thickBot="1">
      <c r="C47" s="10"/>
      <c r="D47" s="11"/>
      <c r="E47" s="99"/>
      <c r="F47" s="40"/>
      <c r="G47" s="40"/>
      <c r="H47" s="51"/>
      <c r="I47" s="39"/>
      <c r="J47" s="40"/>
      <c r="K47" s="40"/>
      <c r="L47" s="63"/>
      <c r="M47" s="57"/>
      <c r="N47" s="40"/>
      <c r="O47" s="40"/>
      <c r="P47" s="51"/>
      <c r="Q47" s="39"/>
      <c r="R47" s="40"/>
      <c r="S47" s="40"/>
      <c r="T47" s="63"/>
      <c r="U47" s="39"/>
      <c r="V47" s="40"/>
      <c r="W47" s="40"/>
      <c r="X47" s="63"/>
      <c r="Y47" s="57"/>
      <c r="Z47" s="40"/>
      <c r="AA47" s="40"/>
      <c r="AB47" s="51"/>
      <c r="AC47" s="39"/>
      <c r="AD47" s="40"/>
      <c r="AE47" s="40"/>
      <c r="AF47" s="63"/>
      <c r="AG47" s="57"/>
      <c r="AH47" s="40"/>
      <c r="AI47" s="40"/>
      <c r="AJ47" s="51"/>
      <c r="AK47" s="39"/>
      <c r="AL47" s="40"/>
      <c r="AM47" s="40"/>
      <c r="AN47" s="63"/>
      <c r="AO47" s="57"/>
      <c r="AP47" s="40"/>
      <c r="AQ47" s="40"/>
      <c r="AR47" s="51"/>
      <c r="AS47" s="39"/>
      <c r="AT47" s="40"/>
      <c r="AU47" s="40"/>
      <c r="AV47" s="63"/>
      <c r="AW47" s="57"/>
      <c r="AX47" s="40"/>
      <c r="AY47" s="40"/>
      <c r="AZ47" s="41"/>
      <c r="BA47" s="16"/>
    </row>
    <row r="48" spans="3:53" ht="4.9000000000000004" customHeight="1"/>
  </sheetData>
  <mergeCells count="17">
    <mergeCell ref="AK3:BA3"/>
    <mergeCell ref="AS5:AV5"/>
    <mergeCell ref="AW5:AZ5"/>
    <mergeCell ref="U5:X5"/>
    <mergeCell ref="Y5:AB5"/>
    <mergeCell ref="AC5:AF5"/>
    <mergeCell ref="AG5:AJ5"/>
    <mergeCell ref="AK5:AN5"/>
    <mergeCell ref="AO5:AR5"/>
    <mergeCell ref="C4:C5"/>
    <mergeCell ref="D4:D5"/>
    <mergeCell ref="E4:AZ4"/>
    <mergeCell ref="BA4:BA5"/>
    <mergeCell ref="E5:H5"/>
    <mergeCell ref="I5:L5"/>
    <mergeCell ref="M5:P5"/>
    <mergeCell ref="Q5:T5"/>
  </mergeCells>
  <phoneticPr fontId="1" type="noConversion"/>
  <printOptions horizontalCentered="1"/>
  <pageMargins left="0.19685039370078741" right="0.11811023622047245" top="0.19685039370078741" bottom="0.11811023622047245" header="0.11811023622047245" footer="0.11811023622047245"/>
  <pageSetup scale="90" orientation="landscape" horizontalDpi="1200" verticalDpi="1200" r:id="rId1"/>
  <headerFooter>
    <oddHeader xml:space="preserve">&amp;R&amp;12prepare by  &amp;"-,Bold"Siripunya      &amp;9.  &amp;12   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Table(1)</vt:lpstr>
      <vt:lpstr>Table(2)</vt:lpstr>
      <vt:lpstr>Table(3)</vt:lpstr>
      <vt:lpstr>'Table(1)'!Print_Area</vt:lpstr>
      <vt:lpstr>'Table(2)'!Print_Area</vt:lpstr>
      <vt:lpstr>'Table(3)'!Print_Area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Y520</dc:creator>
  <cp:lastModifiedBy>Lenovo</cp:lastModifiedBy>
  <cp:lastPrinted>2023-09-05T15:38:18Z</cp:lastPrinted>
  <dcterms:created xsi:type="dcterms:W3CDTF">2020-04-02T00:55:22Z</dcterms:created>
  <dcterms:modified xsi:type="dcterms:W3CDTF">2023-09-05T15:38:24Z</dcterms:modified>
</cp:coreProperties>
</file>