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Lenovo\karnt Dropbox\karnt klampunt\Project#7(Other Business) ok1\ธุรกิจ อสังหา\6.Renovate\"/>
    </mc:Choice>
  </mc:AlternateContent>
  <xr:revisionPtr revIDLastSave="0" documentId="13_ncr:1_{01218A92-F502-4E15-899E-87571D9612D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OVER (2)" sheetId="27" r:id="rId1"/>
    <sheet name="BILL OF QUANTITY_02" sheetId="24" r:id="rId2"/>
    <sheet name="BILL OF QUANTITY_02 (2)" sheetId="28" r:id="rId3"/>
  </sheets>
  <externalReferences>
    <externalReference r:id="rId4"/>
  </externalReferences>
  <definedNames>
    <definedName name="_xlnm._FilterDatabase" localSheetId="1" hidden="1">'BILL OF QUANTITY_02'!$D$26:$D$148</definedName>
    <definedName name="_xlnm._FilterDatabase" localSheetId="2" hidden="1">'BILL OF QUANTITY_02 (2)'!$D$22:$D$116</definedName>
    <definedName name="_xlnm.Print_Area" localSheetId="1">'BILL OF QUANTITY_02'!$B$2:$L$176</definedName>
    <definedName name="_xlnm.Print_Area" localSheetId="2">'BILL OF QUANTITY_02 (2)'!$B$2:$X$140</definedName>
    <definedName name="_xlnm.Print_Area" localSheetId="0">'COVER (2)'!$B$2:$J$44</definedName>
    <definedName name="_xlnm.Print_Titles" localSheetId="1">'BILL OF QUANTITY_02'!$2:$6</definedName>
    <definedName name="_xlnm.Print_Titles" localSheetId="2">'BILL OF QUANTITY_02 (2)'!$2:$6</definedName>
    <definedName name="_xlnm.Print_Titles" localSheetId="0">'COVER (2)'!$4:$5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24" i="28" l="1"/>
  <c r="Y125" i="28" s="1"/>
  <c r="S42" i="28"/>
  <c r="S43" i="28"/>
  <c r="S44" i="28"/>
  <c r="S45" i="28"/>
  <c r="S46" i="28"/>
  <c r="S47" i="28"/>
  <c r="S48" i="28"/>
  <c r="U49" i="28"/>
  <c r="U65" i="28"/>
  <c r="U60" i="28"/>
  <c r="H69" i="28"/>
  <c r="H70" i="28"/>
  <c r="H71" i="28"/>
  <c r="H72" i="28"/>
  <c r="H68" i="28"/>
  <c r="H61" i="28"/>
  <c r="H62" i="28"/>
  <c r="H63" i="28"/>
  <c r="H64" i="28"/>
  <c r="H65" i="28"/>
  <c r="H66" i="28"/>
  <c r="H60" i="28"/>
  <c r="U103" i="28" l="1"/>
  <c r="U104" i="28"/>
  <c r="U105" i="28"/>
  <c r="U102" i="28"/>
  <c r="S136" i="28"/>
  <c r="S135" i="28"/>
  <c r="S134" i="28"/>
  <c r="S133" i="28"/>
  <c r="S132" i="28"/>
  <c r="S131" i="28"/>
  <c r="S130" i="28"/>
  <c r="S128" i="28"/>
  <c r="S127" i="28"/>
  <c r="S125" i="28"/>
  <c r="S123" i="28"/>
  <c r="S122" i="28"/>
  <c r="S121" i="28"/>
  <c r="S120" i="28"/>
  <c r="S119" i="28"/>
  <c r="S116" i="28"/>
  <c r="S115" i="28"/>
  <c r="S114" i="28"/>
  <c r="S113" i="28"/>
  <c r="S112" i="28"/>
  <c r="S110" i="28"/>
  <c r="U110" i="28" s="1"/>
  <c r="S109" i="28"/>
  <c r="U109" i="28" s="1"/>
  <c r="S108" i="28"/>
  <c r="U108" i="28" s="1"/>
  <c r="S106" i="28"/>
  <c r="U106" i="28" s="1"/>
  <c r="S105" i="28"/>
  <c r="S104" i="28"/>
  <c r="S103" i="28"/>
  <c r="S102" i="28"/>
  <c r="S100" i="28"/>
  <c r="S99" i="28"/>
  <c r="S98" i="28"/>
  <c r="S97" i="28"/>
  <c r="S95" i="28"/>
  <c r="S76" i="28"/>
  <c r="S74" i="28"/>
  <c r="S66" i="28"/>
  <c r="S65" i="28"/>
  <c r="S60" i="28"/>
  <c r="S57" i="28"/>
  <c r="S56" i="28"/>
  <c r="S55" i="28"/>
  <c r="S54" i="28"/>
  <c r="S53" i="28"/>
  <c r="S52" i="28"/>
  <c r="S51" i="28"/>
  <c r="S50" i="28"/>
  <c r="S49" i="28"/>
  <c r="U48" i="28"/>
  <c r="U47" i="28"/>
  <c r="U46" i="28"/>
  <c r="U45" i="28"/>
  <c r="U44" i="28"/>
  <c r="U43" i="28"/>
  <c r="U42" i="28"/>
  <c r="S37" i="28"/>
  <c r="S36" i="28"/>
  <c r="S35" i="28"/>
  <c r="S34" i="28"/>
  <c r="S33" i="28"/>
  <c r="S32" i="28"/>
  <c r="S31" i="28"/>
  <c r="S29" i="28"/>
  <c r="S28" i="28"/>
  <c r="S27" i="28"/>
  <c r="S26" i="28"/>
  <c r="S25" i="28"/>
  <c r="D12" i="28"/>
  <c r="D11" i="28"/>
  <c r="D10" i="28"/>
  <c r="D9" i="28"/>
  <c r="D8" i="28"/>
  <c r="U2" i="28"/>
  <c r="N2" i="28"/>
  <c r="U107" i="28"/>
  <c r="U101" i="28"/>
  <c r="U96" i="28"/>
  <c r="U75" i="28"/>
  <c r="U67" i="28"/>
  <c r="N107" i="28"/>
  <c r="N101" i="28"/>
  <c r="N96" i="28"/>
  <c r="N91" i="28"/>
  <c r="N75" i="28"/>
  <c r="N67" i="28"/>
  <c r="J96" i="28"/>
  <c r="J101" i="28"/>
  <c r="J107" i="28"/>
  <c r="J83" i="28"/>
  <c r="J91" i="28"/>
  <c r="J67" i="28"/>
  <c r="J75" i="28"/>
  <c r="H137" i="28"/>
  <c r="H136" i="28"/>
  <c r="U136" i="28" s="1"/>
  <c r="H135" i="28"/>
  <c r="H134" i="28"/>
  <c r="U134" i="28" s="1"/>
  <c r="H133" i="28"/>
  <c r="U133" i="28" s="1"/>
  <c r="H132" i="28"/>
  <c r="U132" i="28" s="1"/>
  <c r="H131" i="28"/>
  <c r="J131" i="28" s="1"/>
  <c r="H130" i="28"/>
  <c r="J130" i="28" s="1"/>
  <c r="H128" i="28"/>
  <c r="J128" i="28" s="1"/>
  <c r="H127" i="28"/>
  <c r="N127" i="28" s="1"/>
  <c r="H125" i="28"/>
  <c r="N125" i="28" s="1"/>
  <c r="H123" i="28"/>
  <c r="U123" i="28" s="1"/>
  <c r="H122" i="28"/>
  <c r="U122" i="28" s="1"/>
  <c r="H121" i="28"/>
  <c r="U121" i="28" s="1"/>
  <c r="H120" i="28"/>
  <c r="H119" i="28"/>
  <c r="N119" i="28" s="1"/>
  <c r="H116" i="28"/>
  <c r="J116" i="28" s="1"/>
  <c r="H115" i="28"/>
  <c r="N115" i="28" s="1"/>
  <c r="H114" i="28"/>
  <c r="J114" i="28" s="1"/>
  <c r="H113" i="28"/>
  <c r="N113" i="28" s="1"/>
  <c r="H112" i="28"/>
  <c r="U112" i="28" s="1"/>
  <c r="H110" i="28"/>
  <c r="H109" i="28"/>
  <c r="H108" i="28"/>
  <c r="H106" i="28"/>
  <c r="J106" i="28" s="1"/>
  <c r="H105" i="28"/>
  <c r="H104" i="28"/>
  <c r="J104" i="28" s="1"/>
  <c r="H103" i="28"/>
  <c r="N103" i="28" s="1"/>
  <c r="H102" i="28"/>
  <c r="N102" i="28" s="1"/>
  <c r="H100" i="28"/>
  <c r="N100" i="28" s="1"/>
  <c r="H99" i="28"/>
  <c r="U99" i="28" s="1"/>
  <c r="H98" i="28"/>
  <c r="N98" i="28" s="1"/>
  <c r="H97" i="28"/>
  <c r="U97" i="28" s="1"/>
  <c r="H95" i="28"/>
  <c r="N95" i="28" s="1"/>
  <c r="H92" i="28"/>
  <c r="H90" i="28"/>
  <c r="H89" i="28"/>
  <c r="N89" i="28" s="1"/>
  <c r="H88" i="28"/>
  <c r="N88" i="28" s="1"/>
  <c r="H87" i="28"/>
  <c r="H86" i="28"/>
  <c r="J86" i="28" s="1"/>
  <c r="H85" i="28"/>
  <c r="J85" i="28" s="1"/>
  <c r="H84" i="28"/>
  <c r="J84" i="28" s="1"/>
  <c r="H82" i="28"/>
  <c r="H81" i="28"/>
  <c r="H80" i="28"/>
  <c r="J80" i="28" s="1"/>
  <c r="H77" i="28"/>
  <c r="H76" i="28"/>
  <c r="H74" i="28"/>
  <c r="U74" i="28" s="1"/>
  <c r="U72" i="28"/>
  <c r="J71" i="28"/>
  <c r="U70" i="28"/>
  <c r="U69" i="28"/>
  <c r="N68" i="28"/>
  <c r="J66" i="28"/>
  <c r="H42" i="28"/>
  <c r="J42" i="28" s="1"/>
  <c r="H43" i="28"/>
  <c r="H41" i="28"/>
  <c r="H51" i="28"/>
  <c r="N51" i="28" s="1"/>
  <c r="H50" i="28"/>
  <c r="J50" i="28" s="1"/>
  <c r="H57" i="28"/>
  <c r="U57" i="28" s="1"/>
  <c r="H56" i="28"/>
  <c r="J56" i="28" s="1"/>
  <c r="H55" i="28"/>
  <c r="J55" i="28" s="1"/>
  <c r="H54" i="28"/>
  <c r="J54" i="28" s="1"/>
  <c r="H53" i="28"/>
  <c r="H52" i="28"/>
  <c r="J52" i="28" s="1"/>
  <c r="H49" i="28"/>
  <c r="J49" i="28" s="1"/>
  <c r="H48" i="28"/>
  <c r="N48" i="28" s="1"/>
  <c r="H47" i="28"/>
  <c r="J47" i="28" s="1"/>
  <c r="H46" i="28"/>
  <c r="J46" i="28" s="1"/>
  <c r="H45" i="28"/>
  <c r="J45" i="28" s="1"/>
  <c r="H44" i="28"/>
  <c r="J44" i="28" s="1"/>
  <c r="H37" i="28"/>
  <c r="U37" i="28" s="1"/>
  <c r="H36" i="28"/>
  <c r="U36" i="28" s="1"/>
  <c r="H35" i="28"/>
  <c r="U35" i="28" s="1"/>
  <c r="H34" i="28"/>
  <c r="J34" i="28" s="1"/>
  <c r="H33" i="28"/>
  <c r="H32" i="28"/>
  <c r="J32" i="28" s="1"/>
  <c r="H31" i="28"/>
  <c r="J31" i="28" s="1"/>
  <c r="H29" i="28"/>
  <c r="N29" i="28" s="1"/>
  <c r="H28" i="28"/>
  <c r="N28" i="28" s="1"/>
  <c r="H27" i="28"/>
  <c r="N27" i="28" s="1"/>
  <c r="H26" i="28"/>
  <c r="J26" i="28" s="1"/>
  <c r="H25" i="28"/>
  <c r="J25" i="28" s="1"/>
  <c r="J2" i="28"/>
  <c r="S131" i="24"/>
  <c r="S120" i="24"/>
  <c r="S143" i="24"/>
  <c r="Q45" i="24"/>
  <c r="R45" i="24" s="1"/>
  <c r="R37" i="24"/>
  <c r="R42" i="24"/>
  <c r="R43" i="24"/>
  <c r="R44" i="24"/>
  <c r="R49" i="24"/>
  <c r="R50" i="24"/>
  <c r="R51" i="24"/>
  <c r="R52" i="24"/>
  <c r="R53" i="24"/>
  <c r="R54" i="24"/>
  <c r="R59" i="24"/>
  <c r="R60" i="24"/>
  <c r="R61" i="24"/>
  <c r="R62" i="24"/>
  <c r="R63" i="24"/>
  <c r="R64" i="24"/>
  <c r="R67" i="24"/>
  <c r="R68" i="24"/>
  <c r="R69" i="24"/>
  <c r="R70" i="24"/>
  <c r="R71" i="24"/>
  <c r="R74" i="24"/>
  <c r="R77" i="24"/>
  <c r="R78" i="24"/>
  <c r="R79" i="24"/>
  <c r="R84" i="24"/>
  <c r="R85" i="24"/>
  <c r="R86" i="24"/>
  <c r="R87" i="24"/>
  <c r="R88" i="24"/>
  <c r="R89" i="24"/>
  <c r="R92" i="24"/>
  <c r="R93" i="24"/>
  <c r="R94" i="24"/>
  <c r="R95" i="24"/>
  <c r="R100" i="24"/>
  <c r="R105" i="24"/>
  <c r="R106" i="24"/>
  <c r="R110" i="24"/>
  <c r="R111" i="24"/>
  <c r="R112" i="24"/>
  <c r="R113" i="24"/>
  <c r="R114" i="24"/>
  <c r="R123" i="24"/>
  <c r="R124" i="24"/>
  <c r="R125" i="24"/>
  <c r="R126" i="24"/>
  <c r="R127" i="24"/>
  <c r="R128" i="24"/>
  <c r="R132" i="24"/>
  <c r="R133" i="24"/>
  <c r="R134" i="24"/>
  <c r="R135" i="24"/>
  <c r="R138" i="24"/>
  <c r="R144" i="24"/>
  <c r="R145" i="24"/>
  <c r="R146" i="24"/>
  <c r="R147" i="24"/>
  <c r="R152" i="24"/>
  <c r="R155" i="24"/>
  <c r="R156" i="24"/>
  <c r="R157" i="24"/>
  <c r="R163" i="24"/>
  <c r="R166" i="24"/>
  <c r="R167" i="24"/>
  <c r="R168" i="24"/>
  <c r="R169" i="24"/>
  <c r="R170" i="24"/>
  <c r="R171" i="24"/>
  <c r="R172" i="24"/>
  <c r="R165" i="24"/>
  <c r="R162" i="24"/>
  <c r="R160" i="24"/>
  <c r="R154" i="24"/>
  <c r="R151" i="24"/>
  <c r="R143" i="24"/>
  <c r="R140" i="24"/>
  <c r="R137" i="24"/>
  <c r="R131" i="24"/>
  <c r="R122" i="24"/>
  <c r="R120" i="24"/>
  <c r="R116" i="24"/>
  <c r="R109" i="24"/>
  <c r="R108" i="24"/>
  <c r="R104" i="24"/>
  <c r="R99" i="24"/>
  <c r="R97" i="24"/>
  <c r="R91" i="24"/>
  <c r="R83" i="24"/>
  <c r="R76" i="24"/>
  <c r="R73" i="24"/>
  <c r="R66" i="24"/>
  <c r="R58" i="24"/>
  <c r="R48" i="24"/>
  <c r="R41" i="24"/>
  <c r="R36" i="24"/>
  <c r="R34" i="24"/>
  <c r="R33" i="24"/>
  <c r="R32" i="24"/>
  <c r="R30" i="24"/>
  <c r="R29" i="24"/>
  <c r="R27" i="24"/>
  <c r="Q172" i="24"/>
  <c r="Q171" i="24"/>
  <c r="Q170" i="24"/>
  <c r="Q169" i="24"/>
  <c r="Q168" i="24"/>
  <c r="Q167" i="24"/>
  <c r="Q166" i="24"/>
  <c r="Q165" i="24"/>
  <c r="Q163" i="24"/>
  <c r="Q162" i="24"/>
  <c r="Q160" i="24"/>
  <c r="Q157" i="24"/>
  <c r="Q156" i="24"/>
  <c r="Q155" i="24"/>
  <c r="Q154" i="24"/>
  <c r="Q152" i="24"/>
  <c r="Q151" i="24"/>
  <c r="Q147" i="24"/>
  <c r="Q146" i="24"/>
  <c r="Q145" i="24"/>
  <c r="Q144" i="24"/>
  <c r="Q143" i="24"/>
  <c r="R142" i="24" s="1"/>
  <c r="Q140" i="24"/>
  <c r="Q138" i="24"/>
  <c r="Q137" i="24"/>
  <c r="Q135" i="24"/>
  <c r="Q134" i="24"/>
  <c r="Q133" i="24"/>
  <c r="Q132" i="24"/>
  <c r="Q131" i="24"/>
  <c r="Q128" i="24"/>
  <c r="Q127" i="24"/>
  <c r="Q126" i="24"/>
  <c r="Q125" i="24"/>
  <c r="Q124" i="24"/>
  <c r="Q123" i="24"/>
  <c r="Q122" i="24"/>
  <c r="Q120" i="24"/>
  <c r="Q116" i="24"/>
  <c r="Q114" i="24"/>
  <c r="Q113" i="24"/>
  <c r="Q112" i="24"/>
  <c r="Q111" i="24"/>
  <c r="Q110" i="24"/>
  <c r="Q109" i="24"/>
  <c r="Q108" i="24"/>
  <c r="Q106" i="24"/>
  <c r="Q105" i="24"/>
  <c r="Q104" i="24"/>
  <c r="Q100" i="24"/>
  <c r="Q99" i="24"/>
  <c r="Q97" i="24"/>
  <c r="Q95" i="24"/>
  <c r="Q94" i="24"/>
  <c r="Q93" i="24"/>
  <c r="Q92" i="24"/>
  <c r="Q91" i="24"/>
  <c r="Q89" i="24"/>
  <c r="Q88" i="24"/>
  <c r="Q87" i="24"/>
  <c r="Q86" i="24"/>
  <c r="Q85" i="24"/>
  <c r="Q84" i="24"/>
  <c r="Q83" i="24"/>
  <c r="Q79" i="24"/>
  <c r="Q78" i="24"/>
  <c r="Q77" i="24"/>
  <c r="Q76" i="24"/>
  <c r="Q74" i="24"/>
  <c r="Q73" i="24"/>
  <c r="Q71" i="24"/>
  <c r="Q70" i="24"/>
  <c r="Q69" i="24"/>
  <c r="Q68" i="24"/>
  <c r="Q67" i="24"/>
  <c r="Q66" i="24"/>
  <c r="Q64" i="24"/>
  <c r="Q63" i="24"/>
  <c r="Q62" i="24"/>
  <c r="Q61" i="24"/>
  <c r="Q60" i="24"/>
  <c r="Q59" i="24"/>
  <c r="Q58" i="24"/>
  <c r="Q54" i="24"/>
  <c r="Q53" i="24"/>
  <c r="Q52" i="24"/>
  <c r="Q51" i="24"/>
  <c r="Q50" i="24"/>
  <c r="Q49" i="24"/>
  <c r="Q48" i="24"/>
  <c r="Q44" i="24"/>
  <c r="Q43" i="24"/>
  <c r="Q42" i="24"/>
  <c r="Q41" i="24"/>
  <c r="Q37" i="24"/>
  <c r="Q36" i="24"/>
  <c r="Q34" i="24"/>
  <c r="Q33" i="24"/>
  <c r="Q32" i="24"/>
  <c r="Q30" i="24"/>
  <c r="Q29" i="24"/>
  <c r="Q27" i="24"/>
  <c r="R3" i="24"/>
  <c r="T143" i="24" s="1"/>
  <c r="J29" i="28" l="1"/>
  <c r="U98" i="28"/>
  <c r="J88" i="28"/>
  <c r="U31" i="28"/>
  <c r="N104" i="28"/>
  <c r="U52" i="28"/>
  <c r="N49" i="28"/>
  <c r="U32" i="28"/>
  <c r="J119" i="28"/>
  <c r="U27" i="28"/>
  <c r="U116" i="28"/>
  <c r="J89" i="28"/>
  <c r="N32" i="28"/>
  <c r="N52" i="28"/>
  <c r="N60" i="28"/>
  <c r="N74" i="28"/>
  <c r="U28" i="28"/>
  <c r="U119" i="28"/>
  <c r="N31" i="28"/>
  <c r="N42" i="28"/>
  <c r="J133" i="28"/>
  <c r="U29" i="28"/>
  <c r="U113" i="28"/>
  <c r="J28" i="28"/>
  <c r="J125" i="28"/>
  <c r="N41" i="28"/>
  <c r="U114" i="28"/>
  <c r="J82" i="28"/>
  <c r="J134" i="28"/>
  <c r="N43" i="28"/>
  <c r="U115" i="28"/>
  <c r="N71" i="28"/>
  <c r="J70" i="28"/>
  <c r="J100" i="28"/>
  <c r="N36" i="28"/>
  <c r="N72" i="28"/>
  <c r="J77" i="28"/>
  <c r="N35" i="28"/>
  <c r="J69" i="28"/>
  <c r="J99" i="28"/>
  <c r="N37" i="28"/>
  <c r="J53" i="28"/>
  <c r="U53" i="28"/>
  <c r="N53" i="28"/>
  <c r="U135" i="28"/>
  <c r="J135" i="28"/>
  <c r="N135" i="28"/>
  <c r="J33" i="28"/>
  <c r="N33" i="28"/>
  <c r="U33" i="28"/>
  <c r="U76" i="28"/>
  <c r="U73" i="28" s="1"/>
  <c r="U12" i="28" s="1"/>
  <c r="J76" i="28"/>
  <c r="U120" i="28"/>
  <c r="N120" i="28"/>
  <c r="J120" i="28"/>
  <c r="N61" i="28"/>
  <c r="J92" i="28"/>
  <c r="J105" i="28"/>
  <c r="N105" i="28"/>
  <c r="N136" i="28"/>
  <c r="N106" i="28"/>
  <c r="N121" i="28"/>
  <c r="J110" i="28"/>
  <c r="J98" i="28"/>
  <c r="J136" i="28"/>
  <c r="N122" i="28"/>
  <c r="J37" i="28"/>
  <c r="J97" i="28"/>
  <c r="N62" i="28"/>
  <c r="N108" i="28"/>
  <c r="N123" i="28"/>
  <c r="J36" i="28"/>
  <c r="J109" i="28"/>
  <c r="N54" i="28"/>
  <c r="N63" i="28"/>
  <c r="N109" i="28"/>
  <c r="N128" i="28"/>
  <c r="U54" i="28"/>
  <c r="J35" i="28"/>
  <c r="J65" i="28"/>
  <c r="J108" i="28"/>
  <c r="J113" i="28"/>
  <c r="N55" i="28"/>
  <c r="N64" i="28"/>
  <c r="N130" i="28"/>
  <c r="U55" i="28"/>
  <c r="J64" i="28"/>
  <c r="N56" i="28"/>
  <c r="N65" i="28"/>
  <c r="N97" i="28"/>
  <c r="N110" i="28"/>
  <c r="N131" i="28"/>
  <c r="U56" i="28"/>
  <c r="U125" i="28"/>
  <c r="J63" i="28"/>
  <c r="J123" i="28"/>
  <c r="N57" i="28"/>
  <c r="N116" i="28"/>
  <c r="N132" i="28"/>
  <c r="U34" i="28"/>
  <c r="U95" i="28"/>
  <c r="J57" i="28"/>
  <c r="J122" i="28"/>
  <c r="N69" i="28"/>
  <c r="N133" i="28"/>
  <c r="U50" i="28"/>
  <c r="J60" i="28"/>
  <c r="J90" i="28"/>
  <c r="J121" i="28"/>
  <c r="N34" i="28"/>
  <c r="N70" i="28"/>
  <c r="N134" i="28"/>
  <c r="U66" i="28"/>
  <c r="J27" i="28"/>
  <c r="J132" i="28"/>
  <c r="U71" i="28"/>
  <c r="N99" i="28"/>
  <c r="J48" i="28"/>
  <c r="N44" i="28"/>
  <c r="N90" i="28"/>
  <c r="J74" i="28"/>
  <c r="N45" i="28"/>
  <c r="N77" i="28"/>
  <c r="J43" i="28"/>
  <c r="J61" i="28"/>
  <c r="J102" i="28"/>
  <c r="J127" i="28"/>
  <c r="N46" i="28"/>
  <c r="N50" i="28"/>
  <c r="N66" i="28"/>
  <c r="N80" i="28"/>
  <c r="N92" i="28"/>
  <c r="U51" i="28"/>
  <c r="U130" i="28"/>
  <c r="J87" i="28"/>
  <c r="U131" i="28"/>
  <c r="N25" i="28"/>
  <c r="N76" i="28"/>
  <c r="J62" i="28"/>
  <c r="J112" i="28"/>
  <c r="J41" i="28"/>
  <c r="J72" i="28"/>
  <c r="J81" i="28"/>
  <c r="J115" i="28"/>
  <c r="N47" i="28"/>
  <c r="N114" i="28"/>
  <c r="U25" i="28"/>
  <c r="U100" i="28"/>
  <c r="U127" i="28"/>
  <c r="J68" i="28"/>
  <c r="U68" i="28"/>
  <c r="U128" i="28"/>
  <c r="J103" i="28"/>
  <c r="N26" i="28"/>
  <c r="N112" i="28"/>
  <c r="J51" i="28"/>
  <c r="J95" i="28"/>
  <c r="U26" i="28"/>
  <c r="R149" i="24"/>
  <c r="R13" i="24" s="1"/>
  <c r="R159" i="24"/>
  <c r="R14" i="24" s="1"/>
  <c r="R39" i="24"/>
  <c r="R9" i="24" s="1"/>
  <c r="R102" i="24"/>
  <c r="R10" i="24" s="1"/>
  <c r="R118" i="24"/>
  <c r="R11" i="24" s="1"/>
  <c r="R26" i="24"/>
  <c r="R8" i="24" s="1"/>
  <c r="U93" i="28" l="1"/>
  <c r="U14" i="28" s="1"/>
  <c r="V14" i="28" s="1"/>
  <c r="J30" i="28"/>
  <c r="J9" i="28" s="1"/>
  <c r="K9" i="28" s="1"/>
  <c r="N38" i="28"/>
  <c r="N10" i="28" s="1"/>
  <c r="J38" i="28"/>
  <c r="J10" i="28" s="1"/>
  <c r="K10" i="28" s="1"/>
  <c r="U38" i="28"/>
  <c r="U10" i="28" s="1"/>
  <c r="U30" i="28"/>
  <c r="U9" i="28" s="1"/>
  <c r="V9" i="28" s="1"/>
  <c r="J23" i="28"/>
  <c r="J8" i="28" s="1"/>
  <c r="J58" i="28"/>
  <c r="J11" i="28" s="1"/>
  <c r="K11" i="28" s="1"/>
  <c r="U58" i="28"/>
  <c r="U11" i="28" s="1"/>
  <c r="V12" i="28"/>
  <c r="J73" i="28"/>
  <c r="J12" i="28" s="1"/>
  <c r="N30" i="28"/>
  <c r="N9" i="28" s="1"/>
  <c r="U23" i="28"/>
  <c r="U8" i="28" s="1"/>
  <c r="N58" i="28"/>
  <c r="N11" i="28" s="1"/>
  <c r="N23" i="28"/>
  <c r="N8" i="28" s="1"/>
  <c r="N73" i="28"/>
  <c r="N12" i="28" s="1"/>
  <c r="U78" i="28"/>
  <c r="N117" i="28"/>
  <c r="N16" i="28" s="1"/>
  <c r="O16" i="28" s="1"/>
  <c r="N111" i="28"/>
  <c r="N15" i="28" s="1"/>
  <c r="O15" i="28" s="1"/>
  <c r="U111" i="28"/>
  <c r="U15" i="28" s="1"/>
  <c r="U117" i="28"/>
  <c r="U16" i="28" s="1"/>
  <c r="V16" i="28" s="1"/>
  <c r="J93" i="28"/>
  <c r="J14" i="28" s="1"/>
  <c r="K14" i="28" s="1"/>
  <c r="N124" i="28"/>
  <c r="N17" i="28" s="1"/>
  <c r="O17" i="28" s="1"/>
  <c r="J117" i="28"/>
  <c r="J16" i="28" s="1"/>
  <c r="K16" i="28" s="1"/>
  <c r="N78" i="28"/>
  <c r="N13" i="28" s="1"/>
  <c r="O13" i="28" s="1"/>
  <c r="N93" i="28"/>
  <c r="N14" i="28" s="1"/>
  <c r="O14" i="28" s="1"/>
  <c r="J78" i="28"/>
  <c r="J13" i="28" s="1"/>
  <c r="K13" i="28" s="1"/>
  <c r="J124" i="28"/>
  <c r="J17" i="28" s="1"/>
  <c r="K17" i="28" s="1"/>
  <c r="J111" i="28"/>
  <c r="R20" i="24"/>
  <c r="R22" i="24" s="1"/>
  <c r="Q10" i="24" s="1"/>
  <c r="U17" i="28" l="1"/>
  <c r="V17" i="28" s="1"/>
  <c r="Y127" i="28"/>
  <c r="Y128" i="28"/>
  <c r="Y131" i="28"/>
  <c r="Y133" i="28"/>
  <c r="Y130" i="28"/>
  <c r="Y136" i="28"/>
  <c r="Y134" i="28"/>
  <c r="Y135" i="28"/>
  <c r="Y137" i="28"/>
  <c r="Y132" i="28"/>
  <c r="K8" i="28"/>
  <c r="O12" i="28"/>
  <c r="O9" i="28"/>
  <c r="O10" i="28"/>
  <c r="K12" i="28"/>
  <c r="O8" i="28"/>
  <c r="N18" i="28"/>
  <c r="N19" i="28" s="1"/>
  <c r="O19" i="28" s="1"/>
  <c r="V11" i="28"/>
  <c r="O11" i="28"/>
  <c r="J22" i="28"/>
  <c r="J7" i="28" s="1"/>
  <c r="K7" i="28" s="1"/>
  <c r="V10" i="28"/>
  <c r="N22" i="28"/>
  <c r="N7" i="28" s="1"/>
  <c r="O7" i="28" s="1"/>
  <c r="V8" i="28"/>
  <c r="U22" i="28"/>
  <c r="U7" i="28" s="1"/>
  <c r="V7" i="28" s="1"/>
  <c r="V15" i="28"/>
  <c r="J15" i="28"/>
  <c r="J18" i="28" s="1"/>
  <c r="Q14" i="24"/>
  <c r="Q8" i="24"/>
  <c r="Q9" i="24"/>
  <c r="Q12" i="24"/>
  <c r="Q13" i="24"/>
  <c r="Q11" i="24"/>
  <c r="U18" i="28" l="1"/>
  <c r="U19" i="28" s="1"/>
  <c r="V19" i="28" s="1"/>
  <c r="K18" i="28"/>
  <c r="J19" i="28"/>
  <c r="K19" i="28" s="1"/>
  <c r="N20" i="28"/>
  <c r="O18" i="28"/>
  <c r="K15" i="28"/>
  <c r="J3" i="24"/>
  <c r="V18" i="28" l="1"/>
  <c r="U20" i="28"/>
  <c r="W14" i="28" s="1"/>
  <c r="W8" i="28"/>
  <c r="W11" i="28"/>
  <c r="W10" i="28"/>
  <c r="P7" i="28"/>
  <c r="P12" i="28"/>
  <c r="P8" i="28"/>
  <c r="P11" i="28"/>
  <c r="P9" i="28"/>
  <c r="P10" i="28"/>
  <c r="P17" i="28"/>
  <c r="P13" i="28"/>
  <c r="P15" i="28"/>
  <c r="P16" i="28"/>
  <c r="J20" i="28"/>
  <c r="P14" i="28"/>
  <c r="O20" i="28"/>
  <c r="W16" i="28"/>
  <c r="V20" i="28"/>
  <c r="Y20" i="28" s="1"/>
  <c r="W15" i="28"/>
  <c r="N83" i="24"/>
  <c r="T131" i="24"/>
  <c r="T120" i="24"/>
  <c r="K12" i="24"/>
  <c r="W12" i="28" l="1"/>
  <c r="W9" i="28"/>
  <c r="W17" i="28"/>
  <c r="W7" i="28"/>
  <c r="K20" i="28"/>
  <c r="L9" i="28"/>
  <c r="L10" i="28"/>
  <c r="L11" i="28"/>
  <c r="L12" i="28"/>
  <c r="L8" i="28"/>
  <c r="L17" i="28"/>
  <c r="L13" i="28"/>
  <c r="L14" i="28"/>
  <c r="L15" i="28"/>
  <c r="L7" i="28"/>
  <c r="L16" i="28"/>
  <c r="H28" i="27"/>
  <c r="I84" i="24" l="1"/>
  <c r="I85" i="24"/>
  <c r="I86" i="24"/>
  <c r="I83" i="24"/>
  <c r="I27" i="24" l="1"/>
  <c r="I116" i="24"/>
  <c r="J116" i="24" s="1"/>
  <c r="M116" i="24" s="1"/>
  <c r="N116" i="24" s="1"/>
  <c r="I114" i="24"/>
  <c r="J114" i="24" s="1"/>
  <c r="I95" i="24"/>
  <c r="J95" i="24" s="1"/>
  <c r="I68" i="24"/>
  <c r="J68" i="24" s="1"/>
  <c r="I69" i="24"/>
  <c r="J69" i="24" s="1"/>
  <c r="I70" i="24"/>
  <c r="J70" i="24" s="1"/>
  <c r="I71" i="24"/>
  <c r="J71" i="24" s="1"/>
  <c r="I67" i="24"/>
  <c r="J67" i="24" s="1"/>
  <c r="I172" i="24"/>
  <c r="J172" i="24" s="1"/>
  <c r="I171" i="24"/>
  <c r="I170" i="24"/>
  <c r="J170" i="24" s="1"/>
  <c r="I169" i="24"/>
  <c r="I168" i="24"/>
  <c r="I167" i="24"/>
  <c r="I166" i="24"/>
  <c r="I165" i="24"/>
  <c r="I163" i="24"/>
  <c r="I162" i="24"/>
  <c r="I160" i="24"/>
  <c r="I157" i="24"/>
  <c r="J157" i="24" s="1"/>
  <c r="I156" i="24"/>
  <c r="I155" i="24"/>
  <c r="I154" i="24"/>
  <c r="J154" i="24" s="1"/>
  <c r="I152" i="24"/>
  <c r="I151" i="24"/>
  <c r="I147" i="24"/>
  <c r="I146" i="24"/>
  <c r="I145" i="24"/>
  <c r="J145" i="24" s="1"/>
  <c r="I144" i="24"/>
  <c r="J144" i="24" s="1"/>
  <c r="I143" i="24"/>
  <c r="I140" i="24"/>
  <c r="J140" i="24" s="1"/>
  <c r="M140" i="24" s="1"/>
  <c r="N140" i="24" s="1"/>
  <c r="I138" i="24"/>
  <c r="I137" i="24"/>
  <c r="I135" i="24"/>
  <c r="I134" i="24"/>
  <c r="I133" i="24"/>
  <c r="I132" i="24"/>
  <c r="I131" i="24"/>
  <c r="I128" i="24"/>
  <c r="I127" i="24"/>
  <c r="I126" i="24"/>
  <c r="I125" i="24"/>
  <c r="I124" i="24"/>
  <c r="I123" i="24"/>
  <c r="I122" i="24"/>
  <c r="I120" i="24"/>
  <c r="I113" i="24"/>
  <c r="I112" i="24"/>
  <c r="I111" i="24"/>
  <c r="I110" i="24"/>
  <c r="I109" i="24"/>
  <c r="I108" i="24"/>
  <c r="I106" i="24"/>
  <c r="I105" i="24"/>
  <c r="I104" i="24"/>
  <c r="I100" i="24"/>
  <c r="I99" i="24"/>
  <c r="I97" i="24"/>
  <c r="I94" i="24"/>
  <c r="I93" i="24"/>
  <c r="I92" i="24"/>
  <c r="I91" i="24"/>
  <c r="I89" i="24"/>
  <c r="I88" i="24"/>
  <c r="I87" i="24"/>
  <c r="J87" i="24" s="1"/>
  <c r="J86" i="24"/>
  <c r="I79" i="24"/>
  <c r="J79" i="24" s="1"/>
  <c r="I78" i="24"/>
  <c r="J78" i="24" s="1"/>
  <c r="I77" i="24"/>
  <c r="I76" i="24"/>
  <c r="I74" i="24"/>
  <c r="I73" i="24"/>
  <c r="I66" i="24"/>
  <c r="I64" i="24"/>
  <c r="I63" i="24"/>
  <c r="J63" i="24" s="1"/>
  <c r="I62" i="24"/>
  <c r="J62" i="24" s="1"/>
  <c r="I61" i="24"/>
  <c r="J61" i="24" s="1"/>
  <c r="I60" i="24"/>
  <c r="I59" i="24"/>
  <c r="I58" i="24"/>
  <c r="I54" i="24"/>
  <c r="I53" i="24"/>
  <c r="I52" i="24"/>
  <c r="I51" i="24"/>
  <c r="J51" i="24" s="1"/>
  <c r="I50" i="24"/>
  <c r="I49" i="24"/>
  <c r="I48" i="24"/>
  <c r="I45" i="24"/>
  <c r="I44" i="24"/>
  <c r="I43" i="24"/>
  <c r="J43" i="24" s="1"/>
  <c r="I42" i="24"/>
  <c r="I41" i="24"/>
  <c r="I37" i="24"/>
  <c r="I36" i="24"/>
  <c r="I34" i="24"/>
  <c r="I33" i="24"/>
  <c r="I32" i="24"/>
  <c r="I30" i="24"/>
  <c r="I29" i="24"/>
  <c r="J29" i="24" s="1"/>
  <c r="J34" i="24" l="1"/>
  <c r="J155" i="24"/>
  <c r="J156" i="24"/>
  <c r="J168" i="24" l="1"/>
  <c r="J165" i="24"/>
  <c r="J166" i="24"/>
  <c r="J162" i="24"/>
  <c r="J134" i="24"/>
  <c r="J135" i="24"/>
  <c r="J127" i="24"/>
  <c r="J128" i="24"/>
  <c r="J151" i="24"/>
  <c r="J152" i="24"/>
  <c r="M151" i="24" l="1"/>
  <c r="N151" i="24" s="1"/>
  <c r="J149" i="24"/>
  <c r="J13" i="24" s="1"/>
  <c r="J167" i="24"/>
  <c r="J169" i="24"/>
  <c r="J171" i="24"/>
  <c r="J163" i="24"/>
  <c r="J160" i="24"/>
  <c r="M160" i="24" s="1"/>
  <c r="K13" i="24" l="1"/>
  <c r="J159" i="24"/>
  <c r="J73" i="24"/>
  <c r="J74" i="24"/>
  <c r="J76" i="24"/>
  <c r="J77" i="24"/>
  <c r="J60" i="24"/>
  <c r="J59" i="24"/>
  <c r="J58" i="24"/>
  <c r="M58" i="24" s="1"/>
  <c r="N58" i="24" s="1"/>
  <c r="J66" i="24"/>
  <c r="M66" i="24" s="1"/>
  <c r="N66" i="24" s="1"/>
  <c r="J122" i="24"/>
  <c r="J123" i="24"/>
  <c r="J124" i="24"/>
  <c r="J132" i="24"/>
  <c r="J133" i="24"/>
  <c r="J137" i="24"/>
  <c r="J138" i="24"/>
  <c r="M73" i="24" l="1"/>
  <c r="N73" i="24" s="1"/>
  <c r="J14" i="24"/>
  <c r="N160" i="24"/>
  <c r="J131" i="24"/>
  <c r="M131" i="24" s="1"/>
  <c r="N131" i="24" s="1"/>
  <c r="J120" i="24"/>
  <c r="J126" i="24"/>
  <c r="J125" i="24"/>
  <c r="J147" i="24"/>
  <c r="J146" i="24"/>
  <c r="J143" i="24"/>
  <c r="M143" i="24" s="1"/>
  <c r="J36" i="24"/>
  <c r="J37" i="24"/>
  <c r="J48" i="24"/>
  <c r="J108" i="24"/>
  <c r="M108" i="24" s="1"/>
  <c r="N108" i="24" s="1"/>
  <c r="J109" i="24"/>
  <c r="J110" i="24"/>
  <c r="J111" i="24"/>
  <c r="J106" i="24"/>
  <c r="J105" i="24"/>
  <c r="J104" i="24"/>
  <c r="M104" i="24" s="1"/>
  <c r="N104" i="24" s="1"/>
  <c r="M120" i="24" l="1"/>
  <c r="N120" i="24" s="1"/>
  <c r="K14" i="24"/>
  <c r="J142" i="24"/>
  <c r="N143" i="24" s="1"/>
  <c r="J118" i="24"/>
  <c r="J11" i="24" s="1"/>
  <c r="K11" i="24" s="1"/>
  <c r="J100" i="24" l="1"/>
  <c r="J99" i="24" l="1"/>
  <c r="J92" i="24"/>
  <c r="J93" i="24"/>
  <c r="J94" i="24"/>
  <c r="J88" i="24"/>
  <c r="J89" i="24"/>
  <c r="J83" i="24"/>
  <c r="J84" i="24"/>
  <c r="J42" i="24"/>
  <c r="J44" i="24"/>
  <c r="J45" i="24"/>
  <c r="J33" i="24"/>
  <c r="M45" i="24" l="1"/>
  <c r="N45" i="24"/>
  <c r="J27" i="24"/>
  <c r="J30" i="24"/>
  <c r="J32" i="24"/>
  <c r="J112" i="24"/>
  <c r="J113" i="24"/>
  <c r="J41" i="24"/>
  <c r="M41" i="24" s="1"/>
  <c r="J49" i="24"/>
  <c r="J50" i="24"/>
  <c r="J52" i="24"/>
  <c r="J53" i="24"/>
  <c r="J54" i="24"/>
  <c r="J85" i="24"/>
  <c r="J91" i="24"/>
  <c r="J97" i="24"/>
  <c r="M83" i="24" l="1"/>
  <c r="M109" i="24"/>
  <c r="N109" i="24" s="1"/>
  <c r="N41" i="24"/>
  <c r="S41" i="24"/>
  <c r="M27" i="24"/>
  <c r="M48" i="24"/>
  <c r="J102" i="24"/>
  <c r="J10" i="24" s="1"/>
  <c r="K10" i="24" s="1"/>
  <c r="J39" i="24"/>
  <c r="J9" i="24" s="1"/>
  <c r="J26" i="24"/>
  <c r="S48" i="24" l="1"/>
  <c r="T48" i="24" s="1"/>
  <c r="N48" i="24"/>
  <c r="N27" i="24"/>
  <c r="M6" i="24"/>
  <c r="S6" i="24"/>
  <c r="T41" i="24"/>
  <c r="T6" i="24" s="1"/>
  <c r="J8" i="24"/>
  <c r="J20" i="24" s="1"/>
  <c r="N6" i="24"/>
  <c r="K9" i="24"/>
  <c r="J22" i="24" l="1"/>
  <c r="I8" i="24" s="1"/>
  <c r="K20" i="24"/>
  <c r="K8" i="24"/>
  <c r="H21" i="27"/>
  <c r="H23" i="27" s="1"/>
  <c r="H25" i="27" s="1"/>
  <c r="L33" i="27"/>
  <c r="M38" i="27" s="1"/>
  <c r="N38" i="27" s="1"/>
  <c r="H38" i="27" s="1"/>
  <c r="I10" i="24" l="1"/>
  <c r="K22" i="24"/>
  <c r="I12" i="24"/>
  <c r="I11" i="24"/>
  <c r="I13" i="24"/>
  <c r="I14" i="24"/>
  <c r="I9" i="24"/>
  <c r="M34" i="27"/>
  <c r="N34" i="27" s="1"/>
  <c r="H34" i="27" s="1"/>
  <c r="M37" i="27"/>
  <c r="N37" i="27" s="1"/>
  <c r="H37" i="27" s="1"/>
  <c r="M35" i="27"/>
  <c r="N35" i="27" s="1"/>
  <c r="H35" i="27" s="1"/>
  <c r="M36" i="27"/>
  <c r="N36" i="27" s="1"/>
  <c r="H36" i="27" s="1"/>
  <c r="H33" i="27" l="1"/>
  <c r="H41" i="27" s="1"/>
  <c r="H43" i="27" s="1"/>
</calcChain>
</file>

<file path=xl/sharedStrings.xml><?xml version="1.0" encoding="utf-8"?>
<sst xmlns="http://schemas.openxmlformats.org/spreadsheetml/2006/main" count="616" uniqueCount="227">
  <si>
    <t xml:space="preserve"> Material</t>
  </si>
  <si>
    <t>No.</t>
  </si>
  <si>
    <t>Date</t>
  </si>
  <si>
    <t>Units Price (THB)</t>
  </si>
  <si>
    <t>Amount</t>
  </si>
  <si>
    <t>Remarks</t>
  </si>
  <si>
    <t>Unit</t>
  </si>
  <si>
    <t>Description</t>
  </si>
  <si>
    <t>Item</t>
  </si>
  <si>
    <t>ราคาประมาณการ</t>
  </si>
  <si>
    <t>งาน</t>
  </si>
  <si>
    <t>Total price</t>
  </si>
  <si>
    <t>ชุด</t>
  </si>
  <si>
    <t>ตร.ม.</t>
  </si>
  <si>
    <t>ม.</t>
  </si>
  <si>
    <t xml:space="preserve"> - หลังคาเมทัลชีท ชนิด PU โฟม หนา 2 นิ้ว ปิดด้วยฟลอย</t>
  </si>
  <si>
    <t>เมตร</t>
  </si>
  <si>
    <t>ถังเก็บน้ำ 1000 ลิตร ยี้ห้อ DOS ชนิดตังบนพื้น</t>
  </si>
  <si>
    <t>2023-0032</t>
  </si>
  <si>
    <t>Qty</t>
  </si>
  <si>
    <t>Total</t>
  </si>
  <si>
    <t>งานปรับปรุงโรงรถ</t>
  </si>
  <si>
    <t xml:space="preserve">งานปรับปรุงซุ้มประตูรั้วทางเดินเข้าบ้าน </t>
  </si>
  <si>
    <t>งานปรับปรุงรายละเอียดอาคารทั่วไป</t>
  </si>
  <si>
    <t>Over Head &amp; Profit</t>
  </si>
  <si>
    <t>รวมทั้งหมด</t>
  </si>
  <si>
    <t>รวมเบื้องต้น</t>
  </si>
  <si>
    <t>งานปรับปรุงรายละเอียดการตกแต่งภายใน</t>
  </si>
  <si>
    <t xml:space="preserve">งานปรับปรุงระบบไฟฟ้า </t>
  </si>
  <si>
    <t xml:space="preserve">งานปรับปรุงระบบสุขาภิบาล </t>
  </si>
  <si>
    <t>งานอื่นๆ</t>
  </si>
  <si>
    <t>งานรื้อถอน+ขนทิ้ง</t>
  </si>
  <si>
    <t>งานสีโครงหลังคาเดิม</t>
  </si>
  <si>
    <t>งานมุงหลังคาใหม่</t>
  </si>
  <si>
    <t xml:space="preserve"> - ทาสีใหม่ (รองพื้นกันสนิม1เที่ยว+ทับหน้า2เที่ยว)</t>
  </si>
  <si>
    <t xml:space="preserve"> - ขัด-รอกสีเดิม</t>
  </si>
  <si>
    <t>งานฝ้าเพดาน</t>
  </si>
  <si>
    <t>งานทาสีฝ้า</t>
  </si>
  <si>
    <t>งานระบไฟฟ้า-แสงสว่าง</t>
  </si>
  <si>
    <t xml:space="preserve"> - งานเดินท่อ-ร้อยสาย</t>
  </si>
  <si>
    <t xml:space="preserve"> - งานดวงโคมDownlight</t>
  </si>
  <si>
    <t>ดวง</t>
  </si>
  <si>
    <t>เหมา</t>
  </si>
  <si>
    <t>งานปรับปรุงสภาพกระเบื้องมุงหลังคา และทาสีหลังคา</t>
  </si>
  <si>
    <t>จุด</t>
  </si>
  <si>
    <t>pro sum</t>
  </si>
  <si>
    <t xml:space="preserve"> - งานซ่อมกระเบื้องชำรุด</t>
  </si>
  <si>
    <t xml:space="preserve"> - งานซ่อม-เปลี่ยน ตะเข้ราง</t>
  </si>
  <si>
    <t xml:space="preserve"> - งานทำความสะอากแผ่นกระเบื้อง-ทาสีใหม่</t>
  </si>
  <si>
    <t xml:space="preserve"> - งานเก็บปูนทรายครอบกระเบื้อง-ทาRoof seal</t>
  </si>
  <si>
    <t>ตรม</t>
  </si>
  <si>
    <t>งานสีอาคาร</t>
  </si>
  <si>
    <t>สีผนังปูนฉาบภายใน</t>
  </si>
  <si>
    <t>สีผนังปูนฉาบภายนอก</t>
  </si>
  <si>
    <t>งานรอกWallpaper</t>
  </si>
  <si>
    <t>สีฝ้าเพดาน</t>
  </si>
  <si>
    <t>สีราวกันตก</t>
  </si>
  <si>
    <t>สีงานไม้เครื่องหลังคา</t>
  </si>
  <si>
    <t>สีประตู-หน้าต่างไม้ (วงกบ และบาน)</t>
  </si>
  <si>
    <t>3.2.1</t>
  </si>
  <si>
    <t>3.2.2</t>
  </si>
  <si>
    <t>3.2.3</t>
  </si>
  <si>
    <t>3.2.4</t>
  </si>
  <si>
    <t>3.2.5</t>
  </si>
  <si>
    <t>3.2.6</t>
  </si>
  <si>
    <t>3.2.7</t>
  </si>
  <si>
    <t>งานปรับปรุงชุดประตุ-หน้าต่าง</t>
  </si>
  <si>
    <t>3.3.2. ชุดงานไม้เดิม ซ่อมสภาพ เปลี่ยนอุปกรณ์</t>
  </si>
  <si>
    <t>3.3.4. ชุดงานอลูมีเนียมเดิม เปลี่ยน ชุดใหม่ทั้งชุด</t>
  </si>
  <si>
    <t>ทั่วไป</t>
  </si>
  <si>
    <t>ประตูทางเข้า</t>
  </si>
  <si>
    <t>open well</t>
  </si>
  <si>
    <t>งานเปลี่ยนสุขภัณฑ์ และ อุปกรณ์ ประกอบ</t>
  </si>
  <si>
    <t>Owner Use</t>
  </si>
  <si>
    <t>Maid Use</t>
  </si>
  <si>
    <t>3.4.1</t>
  </si>
  <si>
    <t>3.4.2</t>
  </si>
  <si>
    <t>งานรายละเอียดอาคารอื่นๆ</t>
  </si>
  <si>
    <t xml:space="preserve"> - งานซ่อม-เปลี่ยน งานไม้ เครื่องหลังคา</t>
  </si>
  <si>
    <t xml:space="preserve"> - Other</t>
  </si>
  <si>
    <t xml:space="preserve"> - Shower partition</t>
  </si>
  <si>
    <t xml:space="preserve"> - โถสุขภัณฑ์นั่งราบ และอุปกรณ์</t>
  </si>
  <si>
    <t xml:space="preserve"> - ฝักบัวอาบน้ำ และอุปกรณ์</t>
  </si>
  <si>
    <t>3.3.1. ชุดงานอลูมีเนียมเดิม ซ่อมสภาพ เปลี่ยนอุปกรณ์</t>
  </si>
  <si>
    <t xml:space="preserve"> - W3</t>
  </si>
  <si>
    <t xml:space="preserve"> - W4</t>
  </si>
  <si>
    <t>….</t>
  </si>
  <si>
    <t>ซ่อมส่วนชำรุดงานราวกันตกระเบียง</t>
  </si>
  <si>
    <t>เปลี่ยนบัวเชิงผนัง</t>
  </si>
  <si>
    <t>3.5.1</t>
  </si>
  <si>
    <t>3.5.2</t>
  </si>
  <si>
    <t>ตรม.</t>
  </si>
  <si>
    <t xml:space="preserve"> - รื้อบัวเดิม-ขนทิ้ง</t>
  </si>
  <si>
    <t xml:space="preserve"> - ติดตั้งบัวใหม่</t>
  </si>
  <si>
    <t>งานฟอกสี ราวบันได ใหม่</t>
  </si>
  <si>
    <t xml:space="preserve"> - พื้นปาร์เก้ทั่วไป</t>
  </si>
  <si>
    <t>งานโป๊ว์, ขัด, เคลือบ พื้นไม้</t>
  </si>
  <si>
    <t xml:space="preserve"> - ลูกขั้นบันได</t>
  </si>
  <si>
    <t xml:space="preserve"> - รื้อผนังห้องเดิม, กระเบื้องพื้น-ผนัง, เคาน์เตอร์เดิม + ขนทิ้ง</t>
  </si>
  <si>
    <t xml:space="preserve"> - เคาน์เตอร์อ่างล้างหน้า</t>
  </si>
  <si>
    <t xml:space="preserve"> - ตู้กระจกเงา </t>
  </si>
  <si>
    <t xml:space="preserve"> - ตู้ใต้counter</t>
  </si>
  <si>
    <t xml:space="preserve"> - งานผนังก่ออิฐ-ฉาบปูน</t>
  </si>
  <si>
    <t xml:space="preserve"> - ปูกระเบื้องพื้น</t>
  </si>
  <si>
    <t xml:space="preserve"> - ปูกระเบื้องผนัง</t>
  </si>
  <si>
    <t>งานรื้อตู้ใต้อ่างล้างหน้า อื่นๆ-ทำใหม่</t>
  </si>
  <si>
    <t>งานระบบไฟฟ้า</t>
  </si>
  <si>
    <t>งานระบบสุขาภิบาล</t>
  </si>
  <si>
    <t>งานเปลี่ยนสายไฟฟ้าภายในใหม่</t>
  </si>
  <si>
    <t xml:space="preserve">งานเปลี่ยนสวิทส์-ปลั๊ก </t>
  </si>
  <si>
    <t>สูบสิ่งปฏิกูล ถังบำบัดเดิม</t>
  </si>
  <si>
    <t xml:space="preserve">ซ่อมระแนงรั้วเพื่อนบ้านที่หลุด-ชำรุด </t>
  </si>
  <si>
    <t>ตู้</t>
  </si>
  <si>
    <t>2.5mm2 IEC01</t>
  </si>
  <si>
    <t>Lighting switch, Single pole switch 16A, 250V</t>
  </si>
  <si>
    <t>[1gang, 1plate]</t>
  </si>
  <si>
    <t>[2gang, 1plate]</t>
  </si>
  <si>
    <t>[3gang, 1plate]</t>
  </si>
  <si>
    <t>4.0mm2 IEC01</t>
  </si>
  <si>
    <t>6.0mm2 IEC01</t>
  </si>
  <si>
    <t>10 mm2 IEC01</t>
  </si>
  <si>
    <t>16 mm2 IEC01</t>
  </si>
  <si>
    <t>Outlet 16A, 250V w/ground weather proof cover</t>
  </si>
  <si>
    <t xml:space="preserve">Duplex universal </t>
  </si>
  <si>
    <t>set</t>
  </si>
  <si>
    <t>5.3.1</t>
  </si>
  <si>
    <t>5.3.2</t>
  </si>
  <si>
    <t xml:space="preserve"> Labor </t>
  </si>
  <si>
    <t>งานเตรียมการ</t>
  </si>
  <si>
    <t xml:space="preserve">ค่าทำความสะอาดทั่วไป </t>
  </si>
  <si>
    <t>ค่ากำจัดขยะ</t>
  </si>
  <si>
    <t>ค่าProtection</t>
  </si>
  <si>
    <t>ค่านั่งร้าน</t>
  </si>
  <si>
    <t>ค่างานทำความสะอาด</t>
  </si>
  <si>
    <t xml:space="preserve">ค่าเดินทาง-ขนส่ง-ที่พัก </t>
  </si>
  <si>
    <t>ค่าทำความสะอาดก่อนส่งมอบ</t>
  </si>
  <si>
    <t>ครั้ง</t>
  </si>
  <si>
    <t>เดือน</t>
  </si>
  <si>
    <t>ค่าน้ำ-ไฟ-Internet  ระหว่างก่อสร้าง</t>
  </si>
  <si>
    <t>Protectionชิ้นงาน</t>
  </si>
  <si>
    <t>Protectionผลกระทบเพื่อนบ้าน</t>
  </si>
  <si>
    <t>- TV OUTLET</t>
  </si>
  <si>
    <t>ปรับปรุงประตูรั้ว</t>
  </si>
  <si>
    <t xml:space="preserve">ซ่อม-หยอดน้ำมัน </t>
  </si>
  <si>
    <t>- RG11 / Cat 6</t>
  </si>
  <si>
    <t>ค่าสายไฟ และFacilityชั่วคราว</t>
  </si>
  <si>
    <t>ลอกสีเดิม-ทาสีใหม่  รั้วปูน 2 ด้าน</t>
  </si>
  <si>
    <t>ขัดลอกสีเดิม-ทาสีใหม่   รั้วเหล็ก (หน้าบ้าน) 1 ด้าน</t>
  </si>
  <si>
    <t>ซ่อม คืนสภาพรั้ว</t>
  </si>
  <si>
    <t>7.2.1</t>
  </si>
  <si>
    <t>7.2.2</t>
  </si>
  <si>
    <t>7.2.3</t>
  </si>
  <si>
    <t xml:space="preserve"> - ตู้Main Board  24ช่อง</t>
  </si>
  <si>
    <t xml:space="preserve">ค่างานถอดเก็บ ทรัพย์สินเดิม  พร้อมทำบัญชีส่งมอบ </t>
  </si>
  <si>
    <t>7.2.4</t>
  </si>
  <si>
    <t>ซ่อมจุดทิ้งขยะ</t>
  </si>
  <si>
    <t>ติดตั้งถังกรองน้ำรวม</t>
  </si>
  <si>
    <t xml:space="preserve"> - อ่างล้างจาน, ก๊อก และอุปกรณ์</t>
  </si>
  <si>
    <t xml:space="preserve"> - อ่างล้างมือ, ก๊อก และอุปกรณ์</t>
  </si>
  <si>
    <t xml:space="preserve"> - Accessory(ชุดสายชำระ)</t>
  </si>
  <si>
    <t>- Other (Telephone OUTLET)</t>
  </si>
  <si>
    <t>Duplex universal OUT DOOR</t>
  </si>
  <si>
    <t xml:space="preserve"> - W5</t>
  </si>
  <si>
    <t xml:space="preserve"> - W6</t>
  </si>
  <si>
    <t xml:space="preserve"> - W8</t>
  </si>
  <si>
    <t>3.3.2. ชุดงานไม้เดิม เปลี่ยนใหม่ทั้งชุด-ขยายขนาด D1</t>
  </si>
  <si>
    <t xml:space="preserve"> - D7</t>
  </si>
  <si>
    <t xml:space="preserve"> - D10</t>
  </si>
  <si>
    <t xml:space="preserve"> - D11</t>
  </si>
  <si>
    <t xml:space="preserve"> - D12</t>
  </si>
  <si>
    <t xml:space="preserve"> - ห้องออกกำลังกาย (D2,D3)</t>
  </si>
  <si>
    <t>3.3.3. ชุดบานไม้เดิม เปลี่ยน เป็นชุดอลูมีเนียม W1</t>
  </si>
  <si>
    <t xml:space="preserve"> - ห้องนั่งเล่น (W2)</t>
  </si>
  <si>
    <t xml:space="preserve"> - ห้องน้ำแม่บ้าน (D5)</t>
  </si>
  <si>
    <t xml:space="preserve"> - ห้องแม่บ้าน (D4)</t>
  </si>
  <si>
    <t xml:space="preserve"> </t>
  </si>
  <si>
    <t>lot</t>
  </si>
  <si>
    <t>งานผนังภายในห้องน้ำ Master</t>
  </si>
  <si>
    <t>เหมางานรื้อโคมไฟ + เปลี่ยนโคมไฟใหม่ + หลอดไฟ</t>
  </si>
  <si>
    <t>By Owner</t>
  </si>
  <si>
    <t>ส่วนลดพิเศษ</t>
  </si>
  <si>
    <t>*</t>
  </si>
  <si>
    <t>รวมงานทุกอย่างตามแบบและ TOR</t>
  </si>
  <si>
    <t xml:space="preserve"> - โถงนั่งเล่น (D8)</t>
  </si>
  <si>
    <t xml:space="preserve"> - ห้องพระ,ห้องนอนเจ้าของบ้าน (D9)</t>
  </si>
  <si>
    <t xml:space="preserve"> - หน้าต่างบานเลื่อน ชั้น 2 (W7)</t>
  </si>
  <si>
    <t xml:space="preserve"> - ช่องแสง</t>
  </si>
  <si>
    <t xml:space="preserve"> - ช่องแสง ครัว</t>
  </si>
  <si>
    <t xml:space="preserve"> - D9 (ยกเลิกงานซ่อม เปลี่ยนเป็นงานทำใหม่)</t>
  </si>
  <si>
    <t xml:space="preserve"> - D8 (ยกเลิกงานซ่อม เปลี่ยนเป็นงานทำใหม่)</t>
  </si>
  <si>
    <t xml:space="preserve"> - W7 (ยกเลิกงานซ่อม เปลี่ยนเป็นงานทำใหม่)</t>
  </si>
  <si>
    <t>ติดตั้งมอเตอร์ประตุ (ยกเลิก เจ้าของดำเนินการเอง)</t>
  </si>
  <si>
    <t>ปั้มน้ำ + ท่อและวาล์วต่างๆ (ใช้ท่อ PVC Class 13.5)</t>
  </si>
  <si>
    <t>ค่า Shop และ As Built</t>
  </si>
  <si>
    <t xml:space="preserve"> - ตู้เคาเตอร์อ่างล้างหน้า + ท็อปหินแกรนิตสีดำ</t>
  </si>
  <si>
    <t>รวมงานเพิ่มประตู+หน้าต่างอลูมิเนียม</t>
  </si>
  <si>
    <t>หักงานลดมอเตอร์ประตูหน้า</t>
  </si>
  <si>
    <r>
      <t xml:space="preserve">- Other </t>
    </r>
    <r>
      <rPr>
        <sz val="11"/>
        <color rgb="FF0000FF"/>
        <rFont val="Arial"/>
        <family val="2"/>
      </rPr>
      <t>รวมงานย้ายสายไฟเบอร์ไปที่ห้องนั่งเล่น</t>
    </r>
  </si>
  <si>
    <t>เดินท่อจ่ายจุดกรองน้ำดื่ม (ไม่รวมเครื่องกรองน้ำดื่ม)</t>
  </si>
  <si>
    <t>รวมงานทำสีโต๊ะวาง TV ใหญ่ 2 ตัว เล็ก 1 ตัว</t>
  </si>
  <si>
    <t>ตัดออก</t>
  </si>
  <si>
    <t>เสนอเพิ่ม</t>
  </si>
  <si>
    <t>Balance</t>
  </si>
  <si>
    <r>
      <rPr>
        <b/>
        <sz val="11"/>
        <color theme="1"/>
        <rFont val="Calibri"/>
        <family val="2"/>
        <scheme val="minor"/>
      </rPr>
      <t xml:space="preserve">บัญชีปริมาณงาน และ ราคา
</t>
    </r>
    <r>
      <rPr>
        <sz val="11"/>
        <color theme="1"/>
        <rFont val="Calibri"/>
        <family val="2"/>
        <charset val="222"/>
        <scheme val="minor"/>
      </rPr>
      <t xml:space="preserve">
Client : 
Project: : งานปรับปรุงและตกแต่งบ้านพักอาศัย หมู่บ้านโนเบิล อนาวานา
Location : แขวงศาลาธรรมสพน์ เขตทวีวัฒนา กรุงเทพมหานคร</t>
    </r>
  </si>
  <si>
    <t>Over Head &amp; Profit (ส่วนเพิ่ม)</t>
  </si>
  <si>
    <t xml:space="preserve">โครงการ </t>
  </si>
  <si>
    <t>cost/sqm</t>
  </si>
  <si>
    <t>Area</t>
  </si>
  <si>
    <t>Scope#1</t>
  </si>
  <si>
    <t>%</t>
  </si>
  <si>
    <t>Scope#2</t>
  </si>
  <si>
    <t>Scope#3</t>
  </si>
  <si>
    <t>งานหลังคา</t>
  </si>
  <si>
    <t>1.3.1. ชุดงานอลูมีเนียมเดิม ซ่อมสภาพ เปลี่ยนอุปกรณ์</t>
  </si>
  <si>
    <t>1.5.1</t>
  </si>
  <si>
    <t>1.5.2</t>
  </si>
  <si>
    <t>1.4.1</t>
  </si>
  <si>
    <t>1.4.2</t>
  </si>
  <si>
    <t xml:space="preserve"> - W2 ห้องนั่งเล่น </t>
  </si>
  <si>
    <t xml:space="preserve"> - W1 ชุดบานไม้เดิม เปลี่ยน เป็นชุดอลูมีเนียม</t>
  </si>
  <si>
    <t xml:space="preserve"> - D1 ชุดงานไม้เดิม เปลี่ยนใหม่ทั้งชุด-ขยายขนาด </t>
  </si>
  <si>
    <t xml:space="preserve"> - D5 ห้องน้ำแม่บ้าน</t>
  </si>
  <si>
    <t xml:space="preserve"> - D4 ห้องแม่บ้าน</t>
  </si>
  <si>
    <t xml:space="preserve"> - D2,D3 ห้องออกกำลังกาย </t>
  </si>
  <si>
    <r>
      <rPr>
        <b/>
        <sz val="14"/>
        <color theme="1"/>
        <rFont val="Calibri"/>
        <family val="2"/>
        <scheme val="minor"/>
      </rPr>
      <t>บัญชีปริมาณงานและราคา</t>
    </r>
    <r>
      <rPr>
        <sz val="11"/>
        <color theme="1"/>
        <rFont val="Calibri"/>
        <family val="2"/>
        <charset val="222"/>
        <scheme val="minor"/>
      </rPr>
      <t xml:space="preserve">
Project : งานปรับปรุงและตกแต่งบ้านพักอาศัย
</t>
    </r>
  </si>
  <si>
    <t>ปรับปรุงบ้านพักอาศัย2ชั้น หมู่บ้าน Nobel Anawana</t>
  </si>
  <si>
    <r>
      <rPr>
        <b/>
        <sz val="14"/>
        <color theme="1"/>
        <rFont val="Calibri"/>
        <family val="2"/>
        <scheme val="minor"/>
      </rPr>
      <t>บัญชีปริมาณงานและราคา (version ; 24 April 2023 : 10:00)</t>
    </r>
    <r>
      <rPr>
        <sz val="11"/>
        <color theme="1"/>
        <rFont val="Calibri"/>
        <family val="2"/>
        <charset val="222"/>
        <scheme val="minor"/>
      </rPr>
      <t xml:space="preserve">
Project: : งานปรับปรุงและตกแต่งบ้านพักอาศัย หมู่บ้านโนเบิล อนาวานา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</si>
</sst>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#,##0.0"/>
    <numFmt numFmtId="166" formatCode="[$-1870000]d/mm/yyyy;@"/>
    <numFmt numFmtId="167" formatCode="0.0"/>
    <numFmt numFmtId="168" formatCode="_-* #,##0.00_-;\-* #,##0.00_-;_-* &quot;-&quot;_-;_-@_-"/>
    <numFmt numFmtId="169" formatCode="#,##0_ ;\-#,##0\ "/>
    <numFmt numFmtId="170" formatCode="[$-1070000]d/m/yy;@"/>
    <numFmt numFmtId="171" formatCode="_-* #,##0.0_-;\-* #,##0.0_-;_-* &quot;-&quot;??_-;_-@_-"/>
  </numFmts>
  <fonts count="34">
    <font>
      <sz val="11"/>
      <color theme="1"/>
      <name val="Calibri"/>
      <family val="2"/>
      <charset val="222"/>
      <scheme val="minor"/>
    </font>
    <font>
      <sz val="10"/>
      <color theme="1"/>
      <name val="Calibri"/>
      <family val="2"/>
      <charset val="222"/>
      <scheme val="minor"/>
    </font>
    <font>
      <sz val="7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charset val="222"/>
      <scheme val="minor"/>
    </font>
    <font>
      <sz val="7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5"/>
      <name val="Calibri"/>
      <family val="2"/>
      <scheme val="minor"/>
    </font>
    <font>
      <b/>
      <sz val="10.5"/>
      <color rgb="FFFF0000"/>
      <name val="Calibri"/>
      <family val="2"/>
      <scheme val="minor"/>
    </font>
    <font>
      <sz val="10.5"/>
      <color rgb="FF00B0F0"/>
      <name val="Calibri"/>
      <family val="2"/>
      <scheme val="minor"/>
    </font>
    <font>
      <b/>
      <sz val="10.5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"/>
      <family val="2"/>
      <charset val="222"/>
    </font>
    <font>
      <sz val="10"/>
      <name val="Arial"/>
      <family val="2"/>
    </font>
    <font>
      <sz val="10.5"/>
      <color rgb="FFFF0000"/>
      <name val="Calibri"/>
      <family val="2"/>
      <scheme val="minor"/>
    </font>
    <font>
      <sz val="11"/>
      <color rgb="FFFF0000"/>
      <name val="Calibri"/>
      <family val="2"/>
      <charset val="222"/>
      <scheme val="minor"/>
    </font>
    <font>
      <sz val="10"/>
      <color rgb="FFFF0000"/>
      <name val="Calibri"/>
      <family val="2"/>
      <charset val="222"/>
      <scheme val="minor"/>
    </font>
    <font>
      <sz val="10.5"/>
      <color rgb="FF0000FF"/>
      <name val="Calibri"/>
      <family val="2"/>
      <scheme val="minor"/>
    </font>
    <font>
      <sz val="11"/>
      <color rgb="FF0000FF"/>
      <name val="Arial"/>
      <family val="2"/>
    </font>
    <font>
      <sz val="11"/>
      <name val="Arial"/>
      <family val="2"/>
    </font>
    <font>
      <sz val="11"/>
      <color rgb="FFFF0000"/>
      <name val="Calibri"/>
      <family val="2"/>
      <scheme val="minor"/>
    </font>
    <font>
      <b/>
      <sz val="10.5"/>
      <color rgb="FF0000F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charset val="222"/>
      <scheme val="minor"/>
    </font>
    <font>
      <b/>
      <sz val="10.5"/>
      <name val="Calibri"/>
      <family val="2"/>
      <charset val="222"/>
      <scheme val="minor"/>
    </font>
    <font>
      <b/>
      <sz val="10"/>
      <name val="Calibri"/>
      <family val="2"/>
      <charset val="222"/>
      <scheme val="minor"/>
    </font>
    <font>
      <sz val="10"/>
      <name val="Calibri"/>
      <family val="2"/>
      <charset val="22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0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7" fillId="0" borderId="0"/>
  </cellStyleXfs>
  <cellXfs count="507">
    <xf numFmtId="0" fontId="0" fillId="0" borderId="0" xfId="0"/>
    <xf numFmtId="3" fontId="0" fillId="0" borderId="0" xfId="0" applyNumberFormat="1" applyAlignment="1">
      <alignment horizontal="center" vertical="center"/>
    </xf>
    <xf numFmtId="0" fontId="1" fillId="0" borderId="0" xfId="0" applyFont="1"/>
    <xf numFmtId="0" fontId="6" fillId="0" borderId="0" xfId="0" applyFont="1"/>
    <xf numFmtId="3" fontId="0" fillId="0" borderId="0" xfId="0" applyNumberFormat="1" applyAlignment="1">
      <alignment horizontal="right" vertical="center"/>
    </xf>
    <xf numFmtId="165" fontId="10" fillId="2" borderId="1" xfId="0" applyNumberFormat="1" applyFont="1" applyFill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41" fontId="1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9" fontId="1" fillId="0" borderId="0" xfId="2" applyFont="1" applyAlignment="1">
      <alignment vertical="center"/>
    </xf>
    <xf numFmtId="0" fontId="10" fillId="0" borderId="9" xfId="0" applyFont="1" applyBorder="1" applyAlignment="1">
      <alignment horizontal="left" vertical="center" wrapText="1"/>
    </xf>
    <xf numFmtId="164" fontId="12" fillId="0" borderId="9" xfId="0" applyNumberFormat="1" applyFont="1" applyBorder="1" applyAlignment="1">
      <alignment horizontal="center" vertical="center"/>
    </xf>
    <xf numFmtId="41" fontId="12" fillId="0" borderId="9" xfId="0" applyNumberFormat="1" applyFont="1" applyBorder="1" applyAlignment="1">
      <alignment horizontal="center" vertical="center"/>
    </xf>
    <xf numFmtId="168" fontId="12" fillId="0" borderId="9" xfId="0" applyNumberFormat="1" applyFont="1" applyBorder="1" applyAlignment="1">
      <alignment horizontal="center" vertical="center"/>
    </xf>
    <xf numFmtId="168" fontId="12" fillId="0" borderId="9" xfId="0" applyNumberFormat="1" applyFont="1" applyBorder="1" applyAlignment="1">
      <alignment horizontal="right" vertical="center"/>
    </xf>
    <xf numFmtId="0" fontId="10" fillId="0" borderId="10" xfId="0" applyFont="1" applyBorder="1" applyAlignment="1">
      <alignment horizontal="left" vertical="center" wrapText="1"/>
    </xf>
    <xf numFmtId="164" fontId="12" fillId="0" borderId="10" xfId="0" applyNumberFormat="1" applyFont="1" applyBorder="1" applyAlignment="1">
      <alignment horizontal="center" vertical="center"/>
    </xf>
    <xf numFmtId="41" fontId="12" fillId="0" borderId="10" xfId="0" applyNumberFormat="1" applyFont="1" applyBorder="1" applyAlignment="1">
      <alignment horizontal="center" vertical="center"/>
    </xf>
    <xf numFmtId="168" fontId="12" fillId="0" borderId="10" xfId="0" applyNumberFormat="1" applyFont="1" applyBorder="1" applyAlignment="1">
      <alignment horizontal="center" vertical="center"/>
    </xf>
    <xf numFmtId="168" fontId="12" fillId="0" borderId="10" xfId="0" applyNumberFormat="1" applyFont="1" applyBorder="1" applyAlignment="1">
      <alignment horizontal="right" vertical="center"/>
    </xf>
    <xf numFmtId="3" fontId="10" fillId="0" borderId="8" xfId="0" applyNumberFormat="1" applyFont="1" applyBorder="1" applyAlignment="1">
      <alignment horizontal="center" vertical="center"/>
    </xf>
    <xf numFmtId="41" fontId="10" fillId="0" borderId="8" xfId="0" applyNumberFormat="1" applyFont="1" applyBorder="1" applyAlignment="1">
      <alignment horizontal="center" vertical="center"/>
    </xf>
    <xf numFmtId="0" fontId="10" fillId="2" borderId="16" xfId="0" applyFont="1" applyFill="1" applyBorder="1" applyAlignment="1">
      <alignment horizontal="left" vertical="center"/>
    </xf>
    <xf numFmtId="167" fontId="10" fillId="0" borderId="18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43" fontId="10" fillId="0" borderId="5" xfId="0" applyNumberFormat="1" applyFont="1" applyBorder="1" applyAlignment="1">
      <alignment horizontal="center" vertical="center"/>
    </xf>
    <xf numFmtId="41" fontId="10" fillId="0" borderId="5" xfId="0" applyNumberFormat="1" applyFont="1" applyBorder="1" applyAlignment="1">
      <alignment horizontal="center" vertical="center"/>
    </xf>
    <xf numFmtId="0" fontId="10" fillId="0" borderId="22" xfId="0" applyFont="1" applyBorder="1" applyAlignment="1">
      <alignment horizontal="right" vertical="center"/>
    </xf>
    <xf numFmtId="0" fontId="11" fillId="0" borderId="22" xfId="0" applyFont="1" applyBorder="1" applyAlignment="1">
      <alignment horizontal="center" vertical="center"/>
    </xf>
    <xf numFmtId="43" fontId="10" fillId="0" borderId="22" xfId="0" applyNumberFormat="1" applyFont="1" applyBorder="1" applyAlignment="1">
      <alignment horizontal="center" vertical="center"/>
    </xf>
    <xf numFmtId="41" fontId="10" fillId="0" borderId="22" xfId="0" applyNumberFormat="1" applyFont="1" applyBorder="1" applyAlignment="1">
      <alignment horizontal="center" vertical="center"/>
    </xf>
    <xf numFmtId="41" fontId="10" fillId="0" borderId="22" xfId="0" applyNumberFormat="1" applyFont="1" applyBorder="1" applyAlignment="1">
      <alignment horizontal="center" vertical="center" wrapText="1"/>
    </xf>
    <xf numFmtId="168" fontId="12" fillId="4" borderId="9" xfId="0" applyNumberFormat="1" applyFont="1" applyFill="1" applyBorder="1" applyAlignment="1">
      <alignment horizontal="right" vertical="center"/>
    </xf>
    <xf numFmtId="0" fontId="10" fillId="0" borderId="23" xfId="0" applyFont="1" applyBorder="1" applyAlignment="1">
      <alignment horizontal="left" vertical="center" wrapText="1"/>
    </xf>
    <xf numFmtId="164" fontId="12" fillId="0" borderId="23" xfId="0" applyNumberFormat="1" applyFont="1" applyBorder="1" applyAlignment="1">
      <alignment horizontal="center" vertical="center"/>
    </xf>
    <xf numFmtId="41" fontId="12" fillId="0" borderId="23" xfId="0" applyNumberFormat="1" applyFont="1" applyBorder="1" applyAlignment="1">
      <alignment horizontal="center" vertical="center"/>
    </xf>
    <xf numFmtId="168" fontId="12" fillId="0" borderId="23" xfId="0" applyNumberFormat="1" applyFont="1" applyBorder="1" applyAlignment="1">
      <alignment horizontal="center" vertical="center"/>
    </xf>
    <xf numFmtId="164" fontId="12" fillId="0" borderId="24" xfId="0" applyNumberFormat="1" applyFont="1" applyBorder="1" applyAlignment="1">
      <alignment horizontal="center" vertical="center"/>
    </xf>
    <xf numFmtId="41" fontId="12" fillId="0" borderId="24" xfId="0" applyNumberFormat="1" applyFont="1" applyBorder="1" applyAlignment="1">
      <alignment horizontal="center" vertical="center"/>
    </xf>
    <xf numFmtId="168" fontId="12" fillId="0" borderId="24" xfId="0" applyNumberFormat="1" applyFont="1" applyBorder="1" applyAlignment="1">
      <alignment horizontal="center" vertical="center"/>
    </xf>
    <xf numFmtId="168" fontId="12" fillId="0" borderId="24" xfId="0" applyNumberFormat="1" applyFont="1" applyBorder="1" applyAlignment="1">
      <alignment horizontal="right" vertical="center"/>
    </xf>
    <xf numFmtId="167" fontId="0" fillId="0" borderId="0" xfId="0" applyNumberFormat="1" applyAlignment="1">
      <alignment horizontal="center" vertical="center"/>
    </xf>
    <xf numFmtId="0" fontId="10" fillId="0" borderId="24" xfId="0" applyFont="1" applyBorder="1" applyAlignment="1">
      <alignment horizontal="left" vertical="center" wrapText="1"/>
    </xf>
    <xf numFmtId="167" fontId="10" fillId="0" borderId="26" xfId="0" applyNumberFormat="1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167" fontId="10" fillId="0" borderId="28" xfId="0" applyNumberFormat="1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167" fontId="10" fillId="0" borderId="30" xfId="0" applyNumberFormat="1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167" fontId="10" fillId="0" borderId="32" xfId="0" applyNumberFormat="1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167" fontId="0" fillId="0" borderId="20" xfId="0" applyNumberFormat="1" applyBorder="1" applyAlignment="1">
      <alignment horizontal="center" vertical="center"/>
    </xf>
    <xf numFmtId="0" fontId="0" fillId="0" borderId="21" xfId="0" applyBorder="1" applyAlignment="1">
      <alignment vertical="center"/>
    </xf>
    <xf numFmtId="3" fontId="0" fillId="0" borderId="21" xfId="0" applyNumberFormat="1" applyBorder="1" applyAlignment="1">
      <alignment horizontal="center" vertical="center"/>
    </xf>
    <xf numFmtId="3" fontId="0" fillId="0" borderId="21" xfId="0" applyNumberFormat="1" applyBorder="1" applyAlignment="1">
      <alignment horizontal="right" vertical="center"/>
    </xf>
    <xf numFmtId="0" fontId="0" fillId="0" borderId="34" xfId="0" applyBorder="1" applyAlignment="1">
      <alignment vertical="center"/>
    </xf>
    <xf numFmtId="167" fontId="10" fillId="0" borderId="35" xfId="0" applyNumberFormat="1" applyFont="1" applyBorder="1" applyAlignment="1">
      <alignment horizontal="center" vertical="center"/>
    </xf>
    <xf numFmtId="0" fontId="10" fillId="0" borderId="36" xfId="0" applyFont="1" applyBorder="1" applyAlignment="1">
      <alignment horizontal="left" vertical="center" wrapText="1"/>
    </xf>
    <xf numFmtId="164" fontId="12" fillId="0" borderId="36" xfId="0" applyNumberFormat="1" applyFont="1" applyBorder="1" applyAlignment="1">
      <alignment horizontal="center" vertical="center"/>
    </xf>
    <xf numFmtId="41" fontId="12" fillId="0" borderId="36" xfId="0" applyNumberFormat="1" applyFont="1" applyBorder="1" applyAlignment="1">
      <alignment horizontal="center" vertical="center"/>
    </xf>
    <xf numFmtId="168" fontId="12" fillId="0" borderId="36" xfId="0" applyNumberFormat="1" applyFont="1" applyBorder="1" applyAlignment="1">
      <alignment horizontal="center" vertical="center"/>
    </xf>
    <xf numFmtId="168" fontId="12" fillId="0" borderId="36" xfId="0" applyNumberFormat="1" applyFont="1" applyBorder="1" applyAlignment="1">
      <alignment horizontal="right" vertical="center"/>
    </xf>
    <xf numFmtId="0" fontId="10" fillId="0" borderId="37" xfId="0" applyFont="1" applyBorder="1" applyAlignment="1">
      <alignment horizontal="center" vertical="center" wrapText="1"/>
    </xf>
    <xf numFmtId="168" fontId="10" fillId="0" borderId="29" xfId="0" applyNumberFormat="1" applyFont="1" applyBorder="1" applyAlignment="1">
      <alignment horizontal="center" vertical="center" wrapText="1"/>
    </xf>
    <xf numFmtId="2" fontId="10" fillId="0" borderId="28" xfId="0" applyNumberFormat="1" applyFont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left" vertical="center" wrapText="1"/>
    </xf>
    <xf numFmtId="41" fontId="12" fillId="0" borderId="39" xfId="0" applyNumberFormat="1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169" fontId="12" fillId="0" borderId="9" xfId="0" applyNumberFormat="1" applyFont="1" applyBorder="1" applyAlignment="1">
      <alignment horizontal="center" vertical="center"/>
    </xf>
    <xf numFmtId="9" fontId="10" fillId="0" borderId="29" xfId="2" applyFont="1" applyBorder="1" applyAlignment="1">
      <alignment horizontal="center" vertical="center" wrapText="1"/>
    </xf>
    <xf numFmtId="169" fontId="12" fillId="0" borderId="9" xfId="1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21" xfId="0" applyBorder="1" applyAlignment="1">
      <alignment wrapText="1"/>
    </xf>
    <xf numFmtId="43" fontId="10" fillId="0" borderId="19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42" xfId="0" applyBorder="1"/>
    <xf numFmtId="3" fontId="0" fillId="0" borderId="42" xfId="0" applyNumberFormat="1" applyBorder="1" applyAlignment="1">
      <alignment horizontal="center" vertical="center"/>
    </xf>
    <xf numFmtId="168" fontId="14" fillId="0" borderId="9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 wrapText="1"/>
    </xf>
    <xf numFmtId="9" fontId="10" fillId="0" borderId="31" xfId="2" applyFont="1" applyBorder="1" applyAlignment="1">
      <alignment horizontal="center" vertical="center" wrapText="1"/>
    </xf>
    <xf numFmtId="167" fontId="10" fillId="0" borderId="16" xfId="0" applyNumberFormat="1" applyFont="1" applyBorder="1" applyAlignment="1">
      <alignment horizontal="right" vertical="center"/>
    </xf>
    <xf numFmtId="0" fontId="10" fillId="0" borderId="18" xfId="0" applyFont="1" applyBorder="1" applyAlignment="1">
      <alignment horizontal="center" vertical="center"/>
    </xf>
    <xf numFmtId="169" fontId="12" fillId="0" borderId="8" xfId="0" applyNumberFormat="1" applyFont="1" applyBorder="1" applyAlignment="1">
      <alignment horizontal="center" vertical="center"/>
    </xf>
    <xf numFmtId="41" fontId="12" fillId="0" borderId="8" xfId="0" applyNumberFormat="1" applyFont="1" applyBorder="1" applyAlignment="1">
      <alignment horizontal="center" vertical="center"/>
    </xf>
    <xf numFmtId="169" fontId="12" fillId="0" borderId="24" xfId="0" applyNumberFormat="1" applyFont="1" applyBorder="1" applyAlignment="1">
      <alignment horizontal="center" vertical="center"/>
    </xf>
    <xf numFmtId="168" fontId="12" fillId="0" borderId="23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 wrapText="1" indent="1"/>
    </xf>
    <xf numFmtId="3" fontId="1" fillId="0" borderId="41" xfId="0" applyNumberFormat="1" applyFont="1" applyBorder="1" applyAlignment="1">
      <alignment horizontal="center" vertical="center"/>
    </xf>
    <xf numFmtId="167" fontId="16" fillId="0" borderId="28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top" wrapText="1"/>
    </xf>
    <xf numFmtId="2" fontId="10" fillId="0" borderId="30" xfId="0" applyNumberFormat="1" applyFont="1" applyBorder="1" applyAlignment="1">
      <alignment horizontal="center" vertical="center"/>
    </xf>
    <xf numFmtId="168" fontId="12" fillId="4" borderId="23" xfId="0" applyNumberFormat="1" applyFont="1" applyFill="1" applyBorder="1" applyAlignment="1">
      <alignment horizontal="center" vertical="center"/>
    </xf>
    <xf numFmtId="168" fontId="12" fillId="4" borderId="23" xfId="0" applyNumberFormat="1" applyFont="1" applyFill="1" applyBorder="1" applyAlignment="1">
      <alignment horizontal="right" vertical="center"/>
    </xf>
    <xf numFmtId="1" fontId="10" fillId="0" borderId="35" xfId="0" applyNumberFormat="1" applyFont="1" applyBorder="1" applyAlignment="1">
      <alignment horizontal="center" vertical="center"/>
    </xf>
    <xf numFmtId="0" fontId="11" fillId="0" borderId="36" xfId="0" applyFont="1" applyBorder="1" applyAlignment="1">
      <alignment horizontal="left" vertical="center" wrapText="1"/>
    </xf>
    <xf numFmtId="165" fontId="10" fillId="0" borderId="36" xfId="0" applyNumberFormat="1" applyFont="1" applyBorder="1" applyAlignment="1">
      <alignment horizontal="center" vertical="center"/>
    </xf>
    <xf numFmtId="3" fontId="10" fillId="0" borderId="36" xfId="0" applyNumberFormat="1" applyFont="1" applyBorder="1" applyAlignment="1">
      <alignment horizontal="center" vertical="center"/>
    </xf>
    <xf numFmtId="1" fontId="11" fillId="2" borderId="43" xfId="0" applyNumberFormat="1" applyFont="1" applyFill="1" applyBorder="1" applyAlignment="1">
      <alignment horizontal="center" vertical="center"/>
    </xf>
    <xf numFmtId="0" fontId="11" fillId="2" borderId="44" xfId="0" applyFont="1" applyFill="1" applyBorder="1" applyAlignment="1">
      <alignment horizontal="left" vertical="center" wrapText="1"/>
    </xf>
    <xf numFmtId="165" fontId="10" fillId="2" borderId="44" xfId="0" applyNumberFormat="1" applyFont="1" applyFill="1" applyBorder="1" applyAlignment="1">
      <alignment horizontal="center" vertical="center"/>
    </xf>
    <xf numFmtId="3" fontId="10" fillId="2" borderId="44" xfId="0" applyNumberFormat="1" applyFont="1" applyFill="1" applyBorder="1" applyAlignment="1">
      <alignment horizontal="center" vertical="center"/>
    </xf>
    <xf numFmtId="43" fontId="11" fillId="2" borderId="44" xfId="1" applyFont="1" applyFill="1" applyBorder="1" applyAlignment="1">
      <alignment horizontal="right" vertical="center"/>
    </xf>
    <xf numFmtId="168" fontId="10" fillId="2" borderId="45" xfId="0" applyNumberFormat="1" applyFont="1" applyFill="1" applyBorder="1" applyAlignment="1">
      <alignment horizontal="center" vertical="center"/>
    </xf>
    <xf numFmtId="0" fontId="10" fillId="2" borderId="45" xfId="0" applyFont="1" applyFill="1" applyBorder="1" applyAlignment="1">
      <alignment horizontal="center" vertical="center"/>
    </xf>
    <xf numFmtId="165" fontId="10" fillId="0" borderId="39" xfId="0" applyNumberFormat="1" applyFont="1" applyBorder="1" applyAlignment="1">
      <alignment horizontal="center" vertical="center"/>
    </xf>
    <xf numFmtId="3" fontId="10" fillId="0" borderId="39" xfId="0" applyNumberFormat="1" applyFont="1" applyBorder="1" applyAlignment="1">
      <alignment horizontal="center" vertical="center"/>
    </xf>
    <xf numFmtId="43" fontId="11" fillId="0" borderId="39" xfId="1" applyFont="1" applyFill="1" applyBorder="1" applyAlignment="1">
      <alignment horizontal="right" vertical="center"/>
    </xf>
    <xf numFmtId="168" fontId="10" fillId="0" borderId="40" xfId="0" applyNumberFormat="1" applyFont="1" applyBorder="1" applyAlignment="1">
      <alignment horizontal="center" vertical="center"/>
    </xf>
    <xf numFmtId="165" fontId="10" fillId="0" borderId="9" xfId="0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 vertical="center"/>
    </xf>
    <xf numFmtId="43" fontId="11" fillId="0" borderId="9" xfId="1" applyFont="1" applyFill="1" applyBorder="1" applyAlignment="1">
      <alignment horizontal="right" vertical="center"/>
    </xf>
    <xf numFmtId="1" fontId="11" fillId="0" borderId="26" xfId="0" applyNumberFormat="1" applyFont="1" applyBorder="1" applyAlignment="1">
      <alignment horizontal="center" vertical="center"/>
    </xf>
    <xf numFmtId="165" fontId="10" fillId="0" borderId="23" xfId="0" applyNumberFormat="1" applyFont="1" applyBorder="1" applyAlignment="1">
      <alignment horizontal="center" vertical="center"/>
    </xf>
    <xf numFmtId="3" fontId="10" fillId="0" borderId="23" xfId="0" applyNumberFormat="1" applyFont="1" applyBorder="1" applyAlignment="1">
      <alignment horizontal="center" vertical="center"/>
    </xf>
    <xf numFmtId="168" fontId="10" fillId="0" borderId="27" xfId="0" applyNumberFormat="1" applyFont="1" applyBorder="1" applyAlignment="1">
      <alignment horizontal="center" vertical="center"/>
    </xf>
    <xf numFmtId="167" fontId="10" fillId="0" borderId="38" xfId="0" applyNumberFormat="1" applyFont="1" applyBorder="1" applyAlignment="1">
      <alignment horizontal="center" vertical="center"/>
    </xf>
    <xf numFmtId="38" fontId="18" fillId="0" borderId="46" xfId="3" applyNumberFormat="1" applyFont="1" applyBorder="1" applyAlignment="1">
      <alignment horizontal="left" vertical="top" wrapText="1" indent="1"/>
    </xf>
    <xf numFmtId="38" fontId="18" fillId="0" borderId="46" xfId="3" applyNumberFormat="1" applyFont="1" applyBorder="1" applyAlignment="1">
      <alignment vertical="top" wrapText="1"/>
    </xf>
    <xf numFmtId="164" fontId="12" fillId="0" borderId="39" xfId="0" applyNumberFormat="1" applyFont="1" applyBorder="1" applyAlignment="1">
      <alignment horizontal="center" vertical="center"/>
    </xf>
    <xf numFmtId="168" fontId="12" fillId="0" borderId="39" xfId="0" applyNumberFormat="1" applyFont="1" applyBorder="1" applyAlignment="1">
      <alignment horizontal="center" vertical="center"/>
    </xf>
    <xf numFmtId="168" fontId="12" fillId="4" borderId="39" xfId="0" applyNumberFormat="1" applyFont="1" applyFill="1" applyBorder="1" applyAlignment="1">
      <alignment horizontal="right" vertical="center"/>
    </xf>
    <xf numFmtId="0" fontId="10" fillId="0" borderId="40" xfId="0" applyFont="1" applyBorder="1" applyAlignment="1">
      <alignment horizontal="center" vertical="center" wrapText="1"/>
    </xf>
    <xf numFmtId="38" fontId="18" fillId="0" borderId="46" xfId="3" quotePrefix="1" applyNumberFormat="1" applyFont="1" applyBorder="1" applyAlignment="1">
      <alignment horizontal="left" vertical="top" wrapText="1" indent="1"/>
    </xf>
    <xf numFmtId="168" fontId="12" fillId="0" borderId="39" xfId="0" applyNumberFormat="1" applyFont="1" applyBorder="1" applyAlignment="1">
      <alignment horizontal="right" vertical="center"/>
    </xf>
    <xf numFmtId="9" fontId="1" fillId="0" borderId="0" xfId="2" applyFont="1" applyFill="1" applyAlignment="1">
      <alignment vertical="center"/>
    </xf>
    <xf numFmtId="0" fontId="10" fillId="0" borderId="24" xfId="0" applyFont="1" applyBorder="1" applyAlignment="1">
      <alignment horizontal="left" vertical="center" wrapText="1" indent="1"/>
    </xf>
    <xf numFmtId="168" fontId="12" fillId="4" borderId="24" xfId="0" applyNumberFormat="1" applyFont="1" applyFill="1" applyBorder="1" applyAlignment="1">
      <alignment horizontal="right" vertical="center"/>
    </xf>
    <xf numFmtId="168" fontId="19" fillId="4" borderId="9" xfId="0" applyNumberFormat="1" applyFont="1" applyFill="1" applyBorder="1" applyAlignment="1">
      <alignment horizontal="right" vertical="center"/>
    </xf>
    <xf numFmtId="0" fontId="19" fillId="0" borderId="29" xfId="0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9" fillId="0" borderId="28" xfId="0" applyFont="1" applyBorder="1" applyAlignment="1">
      <alignment horizontal="center" vertical="center"/>
    </xf>
    <xf numFmtId="0" fontId="19" fillId="0" borderId="9" xfId="0" applyFont="1" applyBorder="1" applyAlignment="1">
      <alignment horizontal="left" vertical="center" wrapText="1"/>
    </xf>
    <xf numFmtId="164" fontId="19" fillId="0" borderId="9" xfId="0" applyNumberFormat="1" applyFont="1" applyBorder="1" applyAlignment="1">
      <alignment horizontal="center" vertical="center"/>
    </xf>
    <xf numFmtId="41" fontId="19" fillId="0" borderId="9" xfId="0" applyNumberFormat="1" applyFont="1" applyBorder="1" applyAlignment="1">
      <alignment horizontal="center" vertical="center"/>
    </xf>
    <xf numFmtId="168" fontId="19" fillId="4" borderId="23" xfId="0" applyNumberFormat="1" applyFont="1" applyFill="1" applyBorder="1" applyAlignment="1">
      <alignment horizontal="center" vertical="center"/>
    </xf>
    <xf numFmtId="0" fontId="19" fillId="0" borderId="9" xfId="0" applyFont="1" applyBorder="1" applyAlignment="1">
      <alignment horizontal="left" vertical="center" wrapText="1" indent="1"/>
    </xf>
    <xf numFmtId="0" fontId="12" fillId="0" borderId="9" xfId="0" applyFont="1" applyBorder="1" applyAlignment="1">
      <alignment horizontal="left" vertical="center" wrapText="1"/>
    </xf>
    <xf numFmtId="43" fontId="15" fillId="2" borderId="44" xfId="1" applyFont="1" applyFill="1" applyBorder="1" applyAlignment="1">
      <alignment horizontal="right" vertical="center"/>
    </xf>
    <xf numFmtId="168" fontId="22" fillId="0" borderId="9" xfId="0" applyNumberFormat="1" applyFont="1" applyBorder="1" applyAlignment="1">
      <alignment horizontal="center" vertical="center"/>
    </xf>
    <xf numFmtId="168" fontId="12" fillId="2" borderId="45" xfId="0" applyNumberFormat="1" applyFont="1" applyFill="1" applyBorder="1" applyAlignment="1">
      <alignment horizontal="center" vertical="center"/>
    </xf>
    <xf numFmtId="3" fontId="12" fillId="0" borderId="36" xfId="0" applyNumberFormat="1" applyFont="1" applyBorder="1" applyAlignment="1">
      <alignment horizontal="right" vertical="center"/>
    </xf>
    <xf numFmtId="0" fontId="12" fillId="0" borderId="37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167" fontId="19" fillId="0" borderId="28" xfId="0" applyNumberFormat="1" applyFont="1" applyBorder="1" applyAlignment="1">
      <alignment horizontal="center" vertical="center"/>
    </xf>
    <xf numFmtId="9" fontId="10" fillId="0" borderId="29" xfId="2" applyFont="1" applyFill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/>
    </xf>
    <xf numFmtId="43" fontId="10" fillId="0" borderId="40" xfId="1" applyFont="1" applyFill="1" applyBorder="1" applyAlignment="1">
      <alignment horizontal="center" vertical="center" wrapText="1"/>
    </xf>
    <xf numFmtId="43" fontId="10" fillId="0" borderId="29" xfId="1" applyFont="1" applyFill="1" applyBorder="1" applyAlignment="1">
      <alignment horizontal="center" vertical="center" wrapText="1"/>
    </xf>
    <xf numFmtId="0" fontId="10" fillId="0" borderId="48" xfId="0" applyFont="1" applyBorder="1" applyAlignment="1">
      <alignment horizontal="right" vertical="center"/>
    </xf>
    <xf numFmtId="43" fontId="10" fillId="0" borderId="49" xfId="0" applyNumberFormat="1" applyFont="1" applyBorder="1" applyAlignment="1">
      <alignment horizontal="center" vertical="center"/>
    </xf>
    <xf numFmtId="41" fontId="10" fillId="0" borderId="49" xfId="0" applyNumberFormat="1" applyFont="1" applyBorder="1" applyAlignment="1">
      <alignment horizontal="center" vertical="center"/>
    </xf>
    <xf numFmtId="41" fontId="10" fillId="0" borderId="50" xfId="0" applyNumberFormat="1" applyFont="1" applyBorder="1" applyAlignment="1">
      <alignment horizontal="center" vertical="center" wrapText="1"/>
    </xf>
    <xf numFmtId="0" fontId="10" fillId="0" borderId="51" xfId="0" applyFont="1" applyBorder="1" applyAlignment="1">
      <alignment horizontal="right" vertical="center"/>
    </xf>
    <xf numFmtId="164" fontId="10" fillId="0" borderId="52" xfId="0" applyNumberFormat="1" applyFont="1" applyBorder="1" applyAlignment="1">
      <alignment horizontal="center" vertical="center"/>
    </xf>
    <xf numFmtId="41" fontId="10" fillId="0" borderId="52" xfId="0" applyNumberFormat="1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3" fontId="15" fillId="0" borderId="8" xfId="0" applyNumberFormat="1" applyFont="1" applyBorder="1" applyAlignment="1">
      <alignment horizontal="right" vertical="center"/>
    </xf>
    <xf numFmtId="164" fontId="1" fillId="0" borderId="0" xfId="1" applyNumberFormat="1" applyFont="1" applyAlignment="1">
      <alignment vertical="center"/>
    </xf>
    <xf numFmtId="43" fontId="1" fillId="0" borderId="0" xfId="0" applyNumberFormat="1" applyFont="1" applyAlignment="1">
      <alignment vertical="center"/>
    </xf>
    <xf numFmtId="3" fontId="10" fillId="0" borderId="29" xfId="2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vertical="center"/>
    </xf>
    <xf numFmtId="170" fontId="10" fillId="0" borderId="2" xfId="0" applyNumberFormat="1" applyFont="1" applyBorder="1" applyAlignment="1">
      <alignment horizontal="center" vertical="center"/>
    </xf>
    <xf numFmtId="0" fontId="27" fillId="0" borderId="0" xfId="0" applyFont="1" applyAlignment="1">
      <alignment horizontal="left"/>
    </xf>
    <xf numFmtId="3" fontId="27" fillId="0" borderId="0" xfId="0" applyNumberFormat="1" applyFont="1" applyAlignment="1">
      <alignment horizontal="center" vertical="center"/>
    </xf>
    <xf numFmtId="0" fontId="28" fillId="0" borderId="42" xfId="0" applyFont="1" applyBorder="1" applyAlignment="1">
      <alignment horizontal="center"/>
    </xf>
    <xf numFmtId="3" fontId="11" fillId="0" borderId="42" xfId="0" applyNumberFormat="1" applyFont="1" applyBorder="1" applyAlignment="1">
      <alignment horizontal="center" vertical="center"/>
    </xf>
    <xf numFmtId="0" fontId="29" fillId="0" borderId="0" xfId="0" applyFont="1"/>
    <xf numFmtId="0" fontId="30" fillId="0" borderId="0" xfId="0" applyFont="1" applyAlignment="1">
      <alignment horizontal="left" vertical="center"/>
    </xf>
    <xf numFmtId="3" fontId="29" fillId="0" borderId="0" xfId="0" applyNumberFormat="1" applyFont="1" applyAlignment="1">
      <alignment horizontal="center" vertical="center"/>
    </xf>
    <xf numFmtId="3" fontId="31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164" fontId="32" fillId="0" borderId="0" xfId="1" applyNumberFormat="1" applyFont="1" applyFill="1" applyBorder="1" applyAlignment="1">
      <alignment horizontal="right" vertical="center"/>
    </xf>
    <xf numFmtId="164" fontId="32" fillId="0" borderId="0" xfId="1" applyNumberFormat="1" applyFont="1" applyBorder="1" applyAlignment="1">
      <alignment vertical="center"/>
    </xf>
    <xf numFmtId="0" fontId="30" fillId="0" borderId="0" xfId="0" applyFont="1" applyAlignment="1">
      <alignment horizontal="left"/>
    </xf>
    <xf numFmtId="164" fontId="32" fillId="0" borderId="0" xfId="1" applyNumberFormat="1" applyFont="1" applyBorder="1" applyAlignment="1">
      <alignment horizontal="center" vertical="center"/>
    </xf>
    <xf numFmtId="164" fontId="6" fillId="0" borderId="0" xfId="0" applyNumberFormat="1" applyFont="1"/>
    <xf numFmtId="164" fontId="1" fillId="0" borderId="0" xfId="0" applyNumberFormat="1" applyFont="1"/>
    <xf numFmtId="9" fontId="1" fillId="0" borderId="0" xfId="2" applyFont="1"/>
    <xf numFmtId="3" fontId="15" fillId="0" borderId="19" xfId="0" applyNumberFormat="1" applyFont="1" applyBorder="1" applyAlignment="1">
      <alignment horizontal="right" vertical="center"/>
    </xf>
    <xf numFmtId="41" fontId="10" fillId="0" borderId="3" xfId="0" applyNumberFormat="1" applyFont="1" applyBorder="1" applyAlignment="1">
      <alignment horizontal="center" vertical="center" wrapText="1"/>
    </xf>
    <xf numFmtId="164" fontId="0" fillId="0" borderId="0" xfId="1" applyNumberFormat="1" applyFont="1"/>
    <xf numFmtId="164" fontId="1" fillId="0" borderId="0" xfId="1" applyNumberFormat="1" applyFont="1"/>
    <xf numFmtId="168" fontId="19" fillId="0" borderId="9" xfId="0" applyNumberFormat="1" applyFont="1" applyBorder="1" applyAlignment="1">
      <alignment horizontal="center" vertical="center"/>
    </xf>
    <xf numFmtId="170" fontId="11" fillId="0" borderId="12" xfId="0" applyNumberFormat="1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/>
    </xf>
    <xf numFmtId="0" fontId="11" fillId="2" borderId="55" xfId="0" applyFont="1" applyFill="1" applyBorder="1" applyAlignment="1">
      <alignment horizontal="left" vertical="center" wrapText="1"/>
    </xf>
    <xf numFmtId="0" fontId="11" fillId="2" borderId="65" xfId="0" applyFont="1" applyFill="1" applyBorder="1" applyAlignment="1">
      <alignment horizontal="left" vertical="center" wrapText="1"/>
    </xf>
    <xf numFmtId="0" fontId="10" fillId="0" borderId="66" xfId="0" applyFont="1" applyBorder="1" applyAlignment="1">
      <alignment horizontal="left" vertical="center" wrapText="1"/>
    </xf>
    <xf numFmtId="0" fontId="10" fillId="0" borderId="56" xfId="0" applyFont="1" applyBorder="1" applyAlignment="1">
      <alignment horizontal="left" vertical="center" wrapText="1"/>
    </xf>
    <xf numFmtId="0" fontId="10" fillId="0" borderId="62" xfId="0" applyFont="1" applyBorder="1" applyAlignment="1">
      <alignment horizontal="left" vertical="center" wrapText="1"/>
    </xf>
    <xf numFmtId="0" fontId="22" fillId="0" borderId="56" xfId="0" applyFont="1" applyBorder="1" applyAlignment="1">
      <alignment horizontal="left" vertical="center" wrapText="1"/>
    </xf>
    <xf numFmtId="0" fontId="22" fillId="0" borderId="62" xfId="0" applyFont="1" applyBorder="1" applyAlignment="1">
      <alignment horizontal="left" vertical="center" wrapText="1"/>
    </xf>
    <xf numFmtId="0" fontId="19" fillId="0" borderId="57" xfId="0" applyFont="1" applyBorder="1" applyAlignment="1">
      <alignment horizontal="left" vertical="center" wrapText="1"/>
    </xf>
    <xf numFmtId="0" fontId="19" fillId="0" borderId="68" xfId="0" applyFont="1" applyBorder="1" applyAlignment="1">
      <alignment horizontal="left" vertical="center" wrapText="1"/>
    </xf>
    <xf numFmtId="0" fontId="11" fillId="0" borderId="58" xfId="0" applyFont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/>
    </xf>
    <xf numFmtId="0" fontId="11" fillId="0" borderId="69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/>
    </xf>
    <xf numFmtId="0" fontId="11" fillId="0" borderId="71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64" xfId="0" applyFont="1" applyBorder="1" applyAlignment="1">
      <alignment horizontal="center" vertical="center"/>
    </xf>
    <xf numFmtId="43" fontId="12" fillId="0" borderId="9" xfId="1" applyFont="1" applyBorder="1" applyAlignment="1">
      <alignment horizontal="center" vertical="center"/>
    </xf>
    <xf numFmtId="43" fontId="12" fillId="0" borderId="24" xfId="1" applyFont="1" applyBorder="1" applyAlignment="1">
      <alignment horizontal="center" vertical="center"/>
    </xf>
    <xf numFmtId="43" fontId="15" fillId="0" borderId="8" xfId="1" applyFont="1" applyBorder="1" applyAlignment="1">
      <alignment horizontal="right" vertical="center"/>
    </xf>
    <xf numFmtId="43" fontId="12" fillId="0" borderId="1" xfId="1" applyFont="1" applyBorder="1" applyAlignment="1">
      <alignment horizontal="right" vertical="center"/>
    </xf>
    <xf numFmtId="43" fontId="13" fillId="0" borderId="52" xfId="1" applyFont="1" applyBorder="1" applyAlignment="1">
      <alignment horizontal="right" vertical="center"/>
    </xf>
    <xf numFmtId="43" fontId="26" fillId="0" borderId="49" xfId="1" applyFont="1" applyBorder="1" applyAlignment="1">
      <alignment horizontal="right" vertical="center"/>
    </xf>
    <xf numFmtId="0" fontId="0" fillId="0" borderId="21" xfId="0" applyBorder="1" applyAlignment="1">
      <alignment horizontal="left" vertical="center"/>
    </xf>
    <xf numFmtId="167" fontId="10" fillId="0" borderId="72" xfId="0" applyNumberFormat="1" applyFont="1" applyBorder="1" applyAlignment="1">
      <alignment horizontal="center" vertical="center"/>
    </xf>
    <xf numFmtId="0" fontId="10" fillId="0" borderId="73" xfId="0" applyFont="1" applyBorder="1" applyAlignment="1">
      <alignment horizontal="left" vertical="center" wrapText="1"/>
    </xf>
    <xf numFmtId="164" fontId="12" fillId="0" borderId="73" xfId="0" applyNumberFormat="1" applyFont="1" applyBorder="1" applyAlignment="1">
      <alignment horizontal="center" vertical="center"/>
    </xf>
    <xf numFmtId="41" fontId="12" fillId="0" borderId="73" xfId="0" applyNumberFormat="1" applyFont="1" applyBorder="1" applyAlignment="1">
      <alignment horizontal="center" vertical="center"/>
    </xf>
    <xf numFmtId="168" fontId="12" fillId="0" borderId="73" xfId="0" applyNumberFormat="1" applyFont="1" applyBorder="1" applyAlignment="1">
      <alignment horizontal="center" vertical="center"/>
    </xf>
    <xf numFmtId="168" fontId="12" fillId="0" borderId="73" xfId="0" applyNumberFormat="1" applyFont="1" applyBorder="1" applyAlignment="1">
      <alignment horizontal="right" vertical="center"/>
    </xf>
    <xf numFmtId="0" fontId="10" fillId="0" borderId="74" xfId="0" applyFont="1" applyBorder="1" applyAlignment="1">
      <alignment horizontal="center" vertical="center" wrapText="1"/>
    </xf>
    <xf numFmtId="43" fontId="6" fillId="3" borderId="0" xfId="1" applyFont="1" applyFill="1" applyAlignment="1">
      <alignment vertical="center"/>
    </xf>
    <xf numFmtId="168" fontId="1" fillId="0" borderId="0" xfId="0" applyNumberFormat="1" applyFont="1" applyAlignment="1">
      <alignment vertical="center"/>
    </xf>
    <xf numFmtId="43" fontId="21" fillId="0" borderId="0" xfId="0" applyNumberFormat="1" applyFont="1" applyAlignment="1">
      <alignment vertical="center"/>
    </xf>
    <xf numFmtId="171" fontId="1" fillId="0" borderId="0" xfId="1" applyNumberFormat="1" applyFont="1" applyAlignment="1">
      <alignment vertical="center"/>
    </xf>
    <xf numFmtId="166" fontId="6" fillId="3" borderId="0" xfId="0" applyNumberFormat="1" applyFont="1" applyFill="1" applyAlignment="1">
      <alignment horizontal="left" vertical="center"/>
    </xf>
    <xf numFmtId="1" fontId="6" fillId="3" borderId="0" xfId="0" applyNumberFormat="1" applyFont="1" applyFill="1" applyAlignment="1">
      <alignment horizontal="left" vertical="center"/>
    </xf>
    <xf numFmtId="3" fontId="1" fillId="0" borderId="5" xfId="0" applyNumberFormat="1" applyFont="1" applyBorder="1" applyAlignment="1">
      <alignment horizontal="center" vertical="center"/>
    </xf>
    <xf numFmtId="3" fontId="1" fillId="0" borderId="61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3" fontId="1" fillId="0" borderId="39" xfId="0" applyNumberFormat="1" applyFont="1" applyBorder="1" applyAlignment="1">
      <alignment horizontal="center" vertical="center"/>
    </xf>
    <xf numFmtId="3" fontId="1" fillId="0" borderId="66" xfId="0" applyNumberFormat="1" applyFont="1" applyBorder="1" applyAlignment="1">
      <alignment horizontal="center" vertical="center"/>
    </xf>
    <xf numFmtId="43" fontId="12" fillId="0" borderId="39" xfId="1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3" fontId="1" fillId="0" borderId="56" xfId="0" applyNumberFormat="1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75" xfId="0" applyFont="1" applyBorder="1" applyAlignment="1">
      <alignment horizontal="left" vertical="center" wrapText="1"/>
    </xf>
    <xf numFmtId="3" fontId="1" fillId="0" borderId="10" xfId="0" applyNumberFormat="1" applyFont="1" applyBorder="1" applyAlignment="1">
      <alignment horizontal="center" vertical="center"/>
    </xf>
    <xf numFmtId="3" fontId="1" fillId="0" borderId="75" xfId="0" applyNumberFormat="1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3" fontId="1" fillId="0" borderId="58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167" fontId="10" fillId="0" borderId="6" xfId="0" applyNumberFormat="1" applyFont="1" applyBorder="1" applyAlignment="1">
      <alignment horizontal="right" vertical="center"/>
    </xf>
    <xf numFmtId="0" fontId="11" fillId="0" borderId="6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43" fontId="1" fillId="0" borderId="29" xfId="1" applyFont="1" applyBorder="1" applyAlignment="1">
      <alignment horizontal="center" vertical="center"/>
    </xf>
    <xf numFmtId="9" fontId="1" fillId="0" borderId="9" xfId="2" applyFont="1" applyBorder="1" applyAlignment="1">
      <alignment horizontal="center" vertical="center" wrapText="1"/>
    </xf>
    <xf numFmtId="43" fontId="1" fillId="0" borderId="19" xfId="1" applyFont="1" applyBorder="1" applyAlignment="1">
      <alignment horizontal="center" vertical="center"/>
    </xf>
    <xf numFmtId="38" fontId="24" fillId="0" borderId="46" xfId="3" applyNumberFormat="1" applyFont="1" applyBorder="1" applyAlignment="1">
      <alignment vertical="center" wrapText="1"/>
    </xf>
    <xf numFmtId="43" fontId="1" fillId="0" borderId="0" xfId="1" applyFont="1" applyAlignment="1">
      <alignment vertical="center"/>
    </xf>
    <xf numFmtId="171" fontId="28" fillId="0" borderId="0" xfId="1" applyNumberFormat="1" applyFont="1" applyAlignment="1">
      <alignment vertical="center"/>
    </xf>
    <xf numFmtId="3" fontId="7" fillId="0" borderId="0" xfId="0" applyNumberFormat="1" applyFont="1" applyAlignment="1">
      <alignment horizontal="right" vertical="center" wrapText="1"/>
    </xf>
    <xf numFmtId="0" fontId="0" fillId="0" borderId="0" xfId="0" applyAlignment="1">
      <alignment vertical="center" wrapText="1"/>
    </xf>
    <xf numFmtId="3" fontId="1" fillId="0" borderId="54" xfId="0" applyNumberFormat="1" applyFont="1" applyBorder="1" applyAlignment="1">
      <alignment horizontal="center" vertical="center" wrapText="1"/>
    </xf>
    <xf numFmtId="3" fontId="1" fillId="0" borderId="61" xfId="0" applyNumberFormat="1" applyFont="1" applyBorder="1" applyAlignment="1">
      <alignment horizontal="center" vertical="center" wrapText="1"/>
    </xf>
    <xf numFmtId="43" fontId="15" fillId="2" borderId="13" xfId="1" applyFont="1" applyFill="1" applyBorder="1" applyAlignment="1">
      <alignment horizontal="right" vertical="center"/>
    </xf>
    <xf numFmtId="168" fontId="12" fillId="0" borderId="76" xfId="0" applyNumberFormat="1" applyFont="1" applyBorder="1" applyAlignment="1">
      <alignment horizontal="right" vertical="center"/>
    </xf>
    <xf numFmtId="168" fontId="12" fillId="4" borderId="56" xfId="0" applyNumberFormat="1" applyFont="1" applyFill="1" applyBorder="1" applyAlignment="1">
      <alignment horizontal="right" vertical="center"/>
    </xf>
    <xf numFmtId="168" fontId="12" fillId="0" borderId="75" xfId="0" applyNumberFormat="1" applyFont="1" applyBorder="1" applyAlignment="1">
      <alignment horizontal="right" vertical="center"/>
    </xf>
    <xf numFmtId="168" fontId="12" fillId="0" borderId="56" xfId="0" applyNumberFormat="1" applyFont="1" applyBorder="1" applyAlignment="1">
      <alignment horizontal="right" vertical="center"/>
    </xf>
    <xf numFmtId="168" fontId="19" fillId="4" borderId="56" xfId="0" applyNumberFormat="1" applyFont="1" applyFill="1" applyBorder="1" applyAlignment="1">
      <alignment horizontal="right" vertical="center"/>
    </xf>
    <xf numFmtId="168" fontId="12" fillId="4" borderId="57" xfId="0" applyNumberFormat="1" applyFont="1" applyFill="1" applyBorder="1" applyAlignment="1">
      <alignment horizontal="right" vertical="center"/>
    </xf>
    <xf numFmtId="43" fontId="11" fillId="0" borderId="66" xfId="1" applyFont="1" applyFill="1" applyBorder="1" applyAlignment="1">
      <alignment horizontal="right" vertical="center"/>
    </xf>
    <xf numFmtId="168" fontId="12" fillId="4" borderId="76" xfId="0" applyNumberFormat="1" applyFont="1" applyFill="1" applyBorder="1" applyAlignment="1">
      <alignment horizontal="right" vertical="center"/>
    </xf>
    <xf numFmtId="43" fontId="11" fillId="0" borderId="76" xfId="1" applyFont="1" applyFill="1" applyBorder="1" applyAlignment="1">
      <alignment horizontal="right" vertical="center"/>
    </xf>
    <xf numFmtId="43" fontId="11" fillId="2" borderId="13" xfId="1" applyFont="1" applyFill="1" applyBorder="1" applyAlignment="1">
      <alignment horizontal="right" vertical="center"/>
    </xf>
    <xf numFmtId="168" fontId="12" fillId="0" borderId="66" xfId="0" applyNumberFormat="1" applyFont="1" applyBorder="1" applyAlignment="1">
      <alignment horizontal="right" vertical="center"/>
    </xf>
    <xf numFmtId="168" fontId="12" fillId="4" borderId="66" xfId="0" applyNumberFormat="1" applyFont="1" applyFill="1" applyBorder="1" applyAlignment="1">
      <alignment horizontal="right" vertical="center"/>
    </xf>
    <xf numFmtId="168" fontId="12" fillId="5" borderId="9" xfId="0" applyNumberFormat="1" applyFont="1" applyFill="1" applyBorder="1" applyAlignment="1">
      <alignment horizontal="right" vertical="center"/>
    </xf>
    <xf numFmtId="9" fontId="12" fillId="0" borderId="56" xfId="2" applyFont="1" applyBorder="1" applyAlignment="1">
      <alignment horizontal="center" vertical="center"/>
    </xf>
    <xf numFmtId="3" fontId="1" fillId="0" borderId="64" xfId="0" applyNumberFormat="1" applyFont="1" applyBorder="1" applyAlignment="1">
      <alignment horizontal="center" vertical="center" wrapText="1"/>
    </xf>
    <xf numFmtId="43" fontId="12" fillId="0" borderId="46" xfId="1" applyFont="1" applyBorder="1" applyAlignment="1">
      <alignment horizontal="center" vertical="center"/>
    </xf>
    <xf numFmtId="43" fontId="15" fillId="0" borderId="42" xfId="1" applyFont="1" applyBorder="1" applyAlignment="1">
      <alignment horizontal="right" vertical="center"/>
    </xf>
    <xf numFmtId="3" fontId="1" fillId="0" borderId="0" xfId="0" applyNumberFormat="1" applyFont="1" applyAlignment="1">
      <alignment horizontal="center" vertical="center" wrapText="1"/>
    </xf>
    <xf numFmtId="43" fontId="15" fillId="2" borderId="25" xfId="1" applyFont="1" applyFill="1" applyBorder="1" applyAlignment="1">
      <alignment horizontal="right" vertical="center"/>
    </xf>
    <xf numFmtId="168" fontId="12" fillId="0" borderId="77" xfId="0" applyNumberFormat="1" applyFont="1" applyBorder="1" applyAlignment="1">
      <alignment horizontal="right" vertical="center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43" fontId="12" fillId="0" borderId="81" xfId="1" applyFont="1" applyBorder="1" applyAlignment="1">
      <alignment horizontal="center" vertical="center"/>
    </xf>
    <xf numFmtId="9" fontId="12" fillId="0" borderId="29" xfId="2" applyFont="1" applyBorder="1" applyAlignment="1">
      <alignment horizontal="center" vertical="center"/>
    </xf>
    <xf numFmtId="43" fontId="15" fillId="0" borderId="83" xfId="1" applyFont="1" applyBorder="1" applyAlignment="1">
      <alignment horizontal="right" vertical="center"/>
    </xf>
    <xf numFmtId="43" fontId="15" fillId="0" borderId="19" xfId="1" applyFont="1" applyBorder="1" applyAlignment="1">
      <alignment horizontal="right" vertical="center"/>
    </xf>
    <xf numFmtId="43" fontId="12" fillId="0" borderId="7" xfId="1" applyFont="1" applyBorder="1" applyAlignment="1">
      <alignment horizontal="right" vertical="center"/>
    </xf>
    <xf numFmtId="3" fontId="1" fillId="0" borderId="84" xfId="0" applyNumberFormat="1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43" fontId="15" fillId="2" borderId="78" xfId="1" applyFont="1" applyFill="1" applyBorder="1" applyAlignment="1">
      <alignment horizontal="right" vertical="center"/>
    </xf>
    <xf numFmtId="43" fontId="15" fillId="2" borderId="45" xfId="1" applyFont="1" applyFill="1" applyBorder="1" applyAlignment="1">
      <alignment horizontal="right" vertical="center"/>
    </xf>
    <xf numFmtId="168" fontId="12" fillId="0" borderId="80" xfId="0" applyNumberFormat="1" applyFont="1" applyBorder="1" applyAlignment="1">
      <alignment horizontal="right" vertical="center"/>
    </xf>
    <xf numFmtId="168" fontId="12" fillId="0" borderId="27" xfId="0" applyNumberFormat="1" applyFont="1" applyBorder="1" applyAlignment="1">
      <alignment horizontal="right" vertical="center"/>
    </xf>
    <xf numFmtId="168" fontId="12" fillId="4" borderId="29" xfId="0" applyNumberFormat="1" applyFont="1" applyFill="1" applyBorder="1" applyAlignment="1">
      <alignment horizontal="right" vertical="center"/>
    </xf>
    <xf numFmtId="168" fontId="12" fillId="0" borderId="82" xfId="0" applyNumberFormat="1" applyFont="1" applyBorder="1" applyAlignment="1">
      <alignment horizontal="right" vertical="center"/>
    </xf>
    <xf numFmtId="168" fontId="12" fillId="0" borderId="33" xfId="0" applyNumberFormat="1" applyFont="1" applyBorder="1" applyAlignment="1">
      <alignment horizontal="right" vertical="center"/>
    </xf>
    <xf numFmtId="168" fontId="12" fillId="0" borderId="29" xfId="0" applyNumberFormat="1" applyFont="1" applyBorder="1" applyAlignment="1">
      <alignment horizontal="right" vertical="center"/>
    </xf>
    <xf numFmtId="168" fontId="19" fillId="4" borderId="29" xfId="0" applyNumberFormat="1" applyFont="1" applyFill="1" applyBorder="1" applyAlignment="1">
      <alignment horizontal="right" vertical="center"/>
    </xf>
    <xf numFmtId="168" fontId="12" fillId="4" borderId="31" xfId="0" applyNumberFormat="1" applyFont="1" applyFill="1" applyBorder="1" applyAlignment="1">
      <alignment horizontal="right" vertical="center"/>
    </xf>
    <xf numFmtId="43" fontId="11" fillId="0" borderId="40" xfId="1" applyFont="1" applyFill="1" applyBorder="1" applyAlignment="1">
      <alignment horizontal="right" vertical="center"/>
    </xf>
    <xf numFmtId="168" fontId="12" fillId="4" borderId="27" xfId="0" applyNumberFormat="1" applyFont="1" applyFill="1" applyBorder="1" applyAlignment="1">
      <alignment horizontal="right" vertical="center"/>
    </xf>
    <xf numFmtId="43" fontId="11" fillId="0" borderId="27" xfId="1" applyFont="1" applyFill="1" applyBorder="1" applyAlignment="1">
      <alignment horizontal="right" vertical="center"/>
    </xf>
    <xf numFmtId="43" fontId="11" fillId="2" borderId="45" xfId="1" applyFont="1" applyFill="1" applyBorder="1" applyAlignment="1">
      <alignment horizontal="right" vertical="center"/>
    </xf>
    <xf numFmtId="168" fontId="12" fillId="0" borderId="29" xfId="0" applyNumberFormat="1" applyFont="1" applyBorder="1" applyAlignment="1">
      <alignment horizontal="center" vertical="center"/>
    </xf>
    <xf numFmtId="168" fontId="12" fillId="0" borderId="40" xfId="0" applyNumberFormat="1" applyFont="1" applyBorder="1" applyAlignment="1">
      <alignment horizontal="right" vertical="center"/>
    </xf>
    <xf numFmtId="168" fontId="12" fillId="4" borderId="40" xfId="0" applyNumberFormat="1" applyFont="1" applyFill="1" applyBorder="1" applyAlignment="1">
      <alignment horizontal="right" vertical="center"/>
    </xf>
    <xf numFmtId="3" fontId="0" fillId="0" borderId="20" xfId="0" applyNumberFormat="1" applyBorder="1" applyAlignment="1">
      <alignment horizontal="right" vertical="center"/>
    </xf>
    <xf numFmtId="3" fontId="0" fillId="0" borderId="34" xfId="0" applyNumberFormat="1" applyBorder="1" applyAlignment="1">
      <alignment horizontal="right" vertical="center"/>
    </xf>
    <xf numFmtId="3" fontId="10" fillId="2" borderId="13" xfId="0" applyNumberFormat="1" applyFont="1" applyFill="1" applyBorder="1" applyAlignment="1">
      <alignment horizontal="center" vertical="center"/>
    </xf>
    <xf numFmtId="41" fontId="12" fillId="0" borderId="76" xfId="0" applyNumberFormat="1" applyFont="1" applyBorder="1" applyAlignment="1">
      <alignment horizontal="center" vertical="center"/>
    </xf>
    <xf numFmtId="41" fontId="12" fillId="0" borderId="56" xfId="0" applyNumberFormat="1" applyFont="1" applyBorder="1" applyAlignment="1">
      <alignment horizontal="center" vertical="center"/>
    </xf>
    <xf numFmtId="41" fontId="12" fillId="0" borderId="75" xfId="0" applyNumberFormat="1" applyFont="1" applyBorder="1" applyAlignment="1">
      <alignment horizontal="center" vertical="center"/>
    </xf>
    <xf numFmtId="41" fontId="19" fillId="0" borderId="56" xfId="0" applyNumberFormat="1" applyFont="1" applyBorder="1" applyAlignment="1">
      <alignment horizontal="center" vertical="center"/>
    </xf>
    <xf numFmtId="41" fontId="12" fillId="0" borderId="57" xfId="0" applyNumberFormat="1" applyFont="1" applyBorder="1" applyAlignment="1">
      <alignment horizontal="center" vertical="center"/>
    </xf>
    <xf numFmtId="3" fontId="10" fillId="0" borderId="56" xfId="0" applyNumberFormat="1" applyFont="1" applyBorder="1" applyAlignment="1">
      <alignment horizontal="center" vertical="center"/>
    </xf>
    <xf numFmtId="41" fontId="12" fillId="0" borderId="66" xfId="0" applyNumberFormat="1" applyFont="1" applyBorder="1" applyAlignment="1">
      <alignment horizontal="center" vertical="center"/>
    </xf>
    <xf numFmtId="3" fontId="1" fillId="0" borderId="62" xfId="0" applyNumberFormat="1" applyFont="1" applyBorder="1" applyAlignment="1">
      <alignment horizontal="center" vertical="center"/>
    </xf>
    <xf numFmtId="3" fontId="1" fillId="0" borderId="69" xfId="0" applyNumberFormat="1" applyFont="1" applyBorder="1" applyAlignment="1">
      <alignment horizontal="center" vertical="center"/>
    </xf>
    <xf numFmtId="3" fontId="1" fillId="0" borderId="87" xfId="0" applyNumberFormat="1" applyFont="1" applyBorder="1" applyAlignment="1">
      <alignment horizontal="center" vertical="center"/>
    </xf>
    <xf numFmtId="165" fontId="10" fillId="2" borderId="14" xfId="0" applyNumberFormat="1" applyFont="1" applyFill="1" applyBorder="1" applyAlignment="1">
      <alignment horizontal="center" vertical="center"/>
    </xf>
    <xf numFmtId="164" fontId="12" fillId="0" borderId="67" xfId="0" applyNumberFormat="1" applyFont="1" applyBorder="1" applyAlignment="1">
      <alignment horizontal="center" vertical="center"/>
    </xf>
    <xf numFmtId="164" fontId="12" fillId="0" borderId="62" xfId="0" applyNumberFormat="1" applyFont="1" applyBorder="1" applyAlignment="1">
      <alignment horizontal="center" vertical="center"/>
    </xf>
    <xf numFmtId="164" fontId="12" fillId="0" borderId="86" xfId="0" applyNumberFormat="1" applyFont="1" applyBorder="1" applyAlignment="1">
      <alignment horizontal="center" vertical="center"/>
    </xf>
    <xf numFmtId="164" fontId="19" fillId="0" borderId="62" xfId="0" applyNumberFormat="1" applyFont="1" applyBorder="1" applyAlignment="1">
      <alignment horizontal="center" vertical="center"/>
    </xf>
    <xf numFmtId="164" fontId="12" fillId="0" borderId="68" xfId="0" applyNumberFormat="1" applyFont="1" applyBorder="1" applyAlignment="1">
      <alignment horizontal="center" vertical="center"/>
    </xf>
    <xf numFmtId="165" fontId="10" fillId="0" borderId="85" xfId="0" applyNumberFormat="1" applyFont="1" applyBorder="1" applyAlignment="1">
      <alignment horizontal="center" vertical="center"/>
    </xf>
    <xf numFmtId="165" fontId="10" fillId="0" borderId="67" xfId="0" applyNumberFormat="1" applyFont="1" applyBorder="1" applyAlignment="1">
      <alignment horizontal="center" vertical="center"/>
    </xf>
    <xf numFmtId="164" fontId="12" fillId="0" borderId="85" xfId="0" applyNumberFormat="1" applyFont="1" applyBorder="1" applyAlignment="1">
      <alignment horizontal="center" vertical="center"/>
    </xf>
    <xf numFmtId="3" fontId="1" fillId="0" borderId="88" xfId="0" applyNumberFormat="1" applyFont="1" applyBorder="1" applyAlignment="1">
      <alignment horizontal="center" vertical="center"/>
    </xf>
    <xf numFmtId="9" fontId="1" fillId="0" borderId="29" xfId="2" applyFont="1" applyBorder="1" applyAlignment="1">
      <alignment horizontal="center" vertical="center" wrapText="1"/>
    </xf>
    <xf numFmtId="3" fontId="1" fillId="0" borderId="81" xfId="0" applyNumberFormat="1" applyFont="1" applyBorder="1" applyAlignment="1">
      <alignment horizontal="center" vertical="center"/>
    </xf>
    <xf numFmtId="3" fontId="1" fillId="0" borderId="83" xfId="0" applyNumberFormat="1" applyFont="1" applyBorder="1" applyAlignment="1">
      <alignment horizontal="center" vertical="center"/>
    </xf>
    <xf numFmtId="3" fontId="1" fillId="0" borderId="19" xfId="0" applyNumberFormat="1" applyFont="1" applyBorder="1" applyAlignment="1">
      <alignment horizontal="center" vertical="center" wrapText="1"/>
    </xf>
    <xf numFmtId="3" fontId="1" fillId="0" borderId="84" xfId="0" applyNumberFormat="1" applyFont="1" applyBorder="1" applyAlignment="1">
      <alignment horizontal="center" vertical="center"/>
    </xf>
    <xf numFmtId="3" fontId="10" fillId="2" borderId="43" xfId="0" applyNumberFormat="1" applyFont="1" applyFill="1" applyBorder="1" applyAlignment="1">
      <alignment horizontal="center" vertical="center"/>
    </xf>
    <xf numFmtId="3" fontId="10" fillId="2" borderId="45" xfId="0" applyNumberFormat="1" applyFont="1" applyFill="1" applyBorder="1" applyAlignment="1">
      <alignment horizontal="center" vertical="center"/>
    </xf>
    <xf numFmtId="168" fontId="12" fillId="0" borderId="26" xfId="0" applyNumberFormat="1" applyFont="1" applyBorder="1" applyAlignment="1">
      <alignment horizontal="center" vertical="center"/>
    </xf>
    <xf numFmtId="168" fontId="12" fillId="0" borderId="27" xfId="0" applyNumberFormat="1" applyFont="1" applyBorder="1" applyAlignment="1">
      <alignment horizontal="center" vertical="center"/>
    </xf>
    <xf numFmtId="168" fontId="12" fillId="0" borderId="28" xfId="0" applyNumberFormat="1" applyFont="1" applyBorder="1" applyAlignment="1">
      <alignment horizontal="center" vertical="center"/>
    </xf>
    <xf numFmtId="168" fontId="12" fillId="4" borderId="27" xfId="0" applyNumberFormat="1" applyFont="1" applyFill="1" applyBorder="1" applyAlignment="1">
      <alignment horizontal="center" vertical="center"/>
    </xf>
    <xf numFmtId="168" fontId="12" fillId="0" borderId="32" xfId="0" applyNumberFormat="1" applyFont="1" applyBorder="1" applyAlignment="1">
      <alignment horizontal="center" vertical="center"/>
    </xf>
    <xf numFmtId="168" fontId="12" fillId="0" borderId="33" xfId="0" applyNumberFormat="1" applyFont="1" applyBorder="1" applyAlignment="1">
      <alignment horizontal="center" vertical="center"/>
    </xf>
    <xf numFmtId="168" fontId="19" fillId="0" borderId="28" xfId="0" applyNumberFormat="1" applyFont="1" applyBorder="1" applyAlignment="1">
      <alignment horizontal="center" vertical="center"/>
    </xf>
    <xf numFmtId="168" fontId="19" fillId="4" borderId="27" xfId="0" applyNumberFormat="1" applyFont="1" applyFill="1" applyBorder="1" applyAlignment="1">
      <alignment horizontal="center" vertical="center"/>
    </xf>
    <xf numFmtId="168" fontId="12" fillId="0" borderId="30" xfId="0" applyNumberFormat="1" applyFont="1" applyBorder="1" applyAlignment="1">
      <alignment horizontal="center" vertical="center"/>
    </xf>
    <xf numFmtId="168" fontId="22" fillId="0" borderId="28" xfId="0" applyNumberFormat="1" applyFont="1" applyBorder="1" applyAlignment="1">
      <alignment horizontal="center" vertical="center"/>
    </xf>
    <xf numFmtId="3" fontId="10" fillId="0" borderId="38" xfId="0" applyNumberFormat="1" applyFont="1" applyBorder="1" applyAlignment="1">
      <alignment horizontal="center" vertical="center"/>
    </xf>
    <xf numFmtId="3" fontId="10" fillId="0" borderId="40" xfId="0" applyNumberFormat="1" applyFont="1" applyBorder="1" applyAlignment="1">
      <alignment horizontal="center" vertical="center"/>
    </xf>
    <xf numFmtId="3" fontId="10" fillId="0" borderId="26" xfId="0" applyNumberFormat="1" applyFont="1" applyBorder="1" applyAlignment="1">
      <alignment horizontal="center" vertical="center"/>
    </xf>
    <xf numFmtId="3" fontId="10" fillId="0" borderId="28" xfId="0" applyNumberFormat="1" applyFont="1" applyBorder="1" applyAlignment="1">
      <alignment horizontal="center" vertical="center"/>
    </xf>
    <xf numFmtId="168" fontId="12" fillId="0" borderId="38" xfId="0" applyNumberFormat="1" applyFont="1" applyBorder="1" applyAlignment="1">
      <alignment horizontal="center" vertical="center"/>
    </xf>
    <xf numFmtId="168" fontId="12" fillId="0" borderId="40" xfId="0" applyNumberFormat="1" applyFont="1" applyBorder="1" applyAlignment="1">
      <alignment horizontal="center" vertical="center"/>
    </xf>
    <xf numFmtId="3" fontId="0" fillId="0" borderId="20" xfId="0" applyNumberFormat="1" applyBorder="1" applyAlignment="1">
      <alignment horizontal="center" vertical="center"/>
    </xf>
    <xf numFmtId="3" fontId="0" fillId="0" borderId="34" xfId="0" applyNumberFormat="1" applyBorder="1" applyAlignment="1">
      <alignment horizontal="center" vertical="center"/>
    </xf>
    <xf numFmtId="43" fontId="12" fillId="0" borderId="89" xfId="1" applyFont="1" applyBorder="1" applyAlignment="1">
      <alignment horizontal="right" vertical="center"/>
    </xf>
    <xf numFmtId="164" fontId="12" fillId="0" borderId="28" xfId="0" applyNumberFormat="1" applyFont="1" applyBorder="1" applyAlignment="1">
      <alignment horizontal="center" vertical="center"/>
    </xf>
    <xf numFmtId="164" fontId="12" fillId="0" borderId="32" xfId="0" applyNumberFormat="1" applyFont="1" applyBorder="1" applyAlignment="1">
      <alignment horizontal="center" vertical="center"/>
    </xf>
    <xf numFmtId="164" fontId="12" fillId="0" borderId="26" xfId="0" applyNumberFormat="1" applyFont="1" applyBorder="1" applyAlignment="1">
      <alignment horizontal="center" vertical="center"/>
    </xf>
    <xf numFmtId="164" fontId="19" fillId="0" borderId="28" xfId="0" applyNumberFormat="1" applyFont="1" applyBorder="1" applyAlignment="1">
      <alignment horizontal="center" vertical="center"/>
    </xf>
    <xf numFmtId="164" fontId="12" fillId="0" borderId="30" xfId="0" applyNumberFormat="1" applyFont="1" applyBorder="1" applyAlignment="1">
      <alignment horizontal="center" vertical="center"/>
    </xf>
    <xf numFmtId="165" fontId="10" fillId="2" borderId="43" xfId="0" applyNumberFormat="1" applyFont="1" applyFill="1" applyBorder="1" applyAlignment="1">
      <alignment horizontal="center" vertical="center"/>
    </xf>
    <xf numFmtId="165" fontId="10" fillId="0" borderId="38" xfId="0" applyNumberFormat="1" applyFont="1" applyBorder="1" applyAlignment="1">
      <alignment horizontal="center" vertical="center"/>
    </xf>
    <xf numFmtId="165" fontId="10" fillId="0" borderId="26" xfId="0" applyNumberFormat="1" applyFont="1" applyBorder="1" applyAlignment="1">
      <alignment horizontal="center" vertical="center"/>
    </xf>
    <xf numFmtId="164" fontId="12" fillId="0" borderId="38" xfId="0" applyNumberFormat="1" applyFont="1" applyBorder="1" applyAlignment="1">
      <alignment horizontal="center" vertical="center"/>
    </xf>
    <xf numFmtId="168" fontId="12" fillId="5" borderId="56" xfId="0" applyNumberFormat="1" applyFont="1" applyFill="1" applyBorder="1" applyAlignment="1">
      <alignment horizontal="right" vertical="center"/>
    </xf>
    <xf numFmtId="168" fontId="12" fillId="5" borderId="57" xfId="0" applyNumberFormat="1" applyFont="1" applyFill="1" applyBorder="1" applyAlignment="1">
      <alignment horizontal="right" vertical="center"/>
    </xf>
    <xf numFmtId="168" fontId="12" fillId="5" borderId="76" xfId="0" applyNumberFormat="1" applyFont="1" applyFill="1" applyBorder="1" applyAlignment="1">
      <alignment horizontal="right" vertical="center"/>
    </xf>
    <xf numFmtId="43" fontId="6" fillId="3" borderId="0" xfId="1" applyFont="1" applyFill="1" applyAlignment="1">
      <alignment horizontal="center" vertical="center"/>
    </xf>
    <xf numFmtId="171" fontId="12" fillId="0" borderId="56" xfId="1" applyNumberFormat="1" applyFont="1" applyBorder="1" applyAlignment="1">
      <alignment horizontal="center" vertical="center"/>
    </xf>
    <xf numFmtId="171" fontId="15" fillId="0" borderId="58" xfId="1" applyNumberFormat="1" applyFont="1" applyBorder="1" applyAlignment="1">
      <alignment horizontal="right" vertical="center"/>
    </xf>
    <xf numFmtId="171" fontId="12" fillId="0" borderId="61" xfId="1" applyNumberFormat="1" applyFont="1" applyBorder="1" applyAlignment="1">
      <alignment horizontal="right" vertical="center"/>
    </xf>
    <xf numFmtId="9" fontId="1" fillId="0" borderId="87" xfId="2" applyFont="1" applyBorder="1" applyAlignment="1">
      <alignment horizontal="center" vertical="center"/>
    </xf>
    <xf numFmtId="0" fontId="11" fillId="2" borderId="91" xfId="0" applyFont="1" applyFill="1" applyBorder="1" applyAlignment="1">
      <alignment horizontal="left" vertical="center" wrapText="1"/>
    </xf>
    <xf numFmtId="3" fontId="10" fillId="2" borderId="92" xfId="0" applyNumberFormat="1" applyFont="1" applyFill="1" applyBorder="1" applyAlignment="1">
      <alignment horizontal="center" vertical="center"/>
    </xf>
    <xf numFmtId="3" fontId="10" fillId="2" borderId="90" xfId="0" applyNumberFormat="1" applyFont="1" applyFill="1" applyBorder="1" applyAlignment="1">
      <alignment horizontal="center" vertical="center"/>
    </xf>
    <xf numFmtId="3" fontId="10" fillId="2" borderId="91" xfId="0" applyNumberFormat="1" applyFont="1" applyFill="1" applyBorder="1" applyAlignment="1">
      <alignment horizontal="center" vertical="center"/>
    </xf>
    <xf numFmtId="3" fontId="10" fillId="2" borderId="93" xfId="0" applyNumberFormat="1" applyFont="1" applyFill="1" applyBorder="1" applyAlignment="1">
      <alignment horizontal="center" vertical="center"/>
    </xf>
    <xf numFmtId="165" fontId="10" fillId="2" borderId="94" xfId="0" applyNumberFormat="1" applyFont="1" applyFill="1" applyBorder="1" applyAlignment="1">
      <alignment horizontal="center" vertical="center"/>
    </xf>
    <xf numFmtId="43" fontId="15" fillId="2" borderId="91" xfId="1" applyFont="1" applyFill="1" applyBorder="1" applyAlignment="1">
      <alignment horizontal="right" vertical="center"/>
    </xf>
    <xf numFmtId="43" fontId="15" fillId="2" borderId="92" xfId="1" applyFont="1" applyFill="1" applyBorder="1" applyAlignment="1">
      <alignment horizontal="right" vertical="center"/>
    </xf>
    <xf numFmtId="43" fontId="15" fillId="2" borderId="93" xfId="1" applyFont="1" applyFill="1" applyBorder="1" applyAlignment="1">
      <alignment horizontal="right" vertical="center"/>
    </xf>
    <xf numFmtId="43" fontId="15" fillId="2" borderId="95" xfId="1" applyFont="1" applyFill="1" applyBorder="1" applyAlignment="1">
      <alignment horizontal="right" vertical="center"/>
    </xf>
    <xf numFmtId="43" fontId="15" fillId="2" borderId="96" xfId="1" applyFont="1" applyFill="1" applyBorder="1" applyAlignment="1">
      <alignment horizontal="right" vertical="center"/>
    </xf>
    <xf numFmtId="167" fontId="16" fillId="0" borderId="26" xfId="0" applyNumberFormat="1" applyFont="1" applyBorder="1" applyAlignment="1">
      <alignment horizontal="center" vertical="center"/>
    </xf>
    <xf numFmtId="168" fontId="12" fillId="5" borderId="23" xfId="0" applyNumberFormat="1" applyFont="1" applyFill="1" applyBorder="1" applyAlignment="1">
      <alignment horizontal="right" vertical="center"/>
    </xf>
    <xf numFmtId="167" fontId="11" fillId="2" borderId="90" xfId="0" applyNumberFormat="1" applyFont="1" applyFill="1" applyBorder="1" applyAlignment="1">
      <alignment horizontal="center" vertical="center"/>
    </xf>
    <xf numFmtId="41" fontId="12" fillId="2" borderId="92" xfId="0" applyNumberFormat="1" applyFont="1" applyFill="1" applyBorder="1" applyAlignment="1">
      <alignment horizontal="center" vertical="center"/>
    </xf>
    <xf numFmtId="168" fontId="12" fillId="2" borderId="90" xfId="0" applyNumberFormat="1" applyFont="1" applyFill="1" applyBorder="1" applyAlignment="1">
      <alignment horizontal="center" vertical="center"/>
    </xf>
    <xf numFmtId="168" fontId="12" fillId="2" borderId="91" xfId="0" applyNumberFormat="1" applyFont="1" applyFill="1" applyBorder="1" applyAlignment="1">
      <alignment horizontal="center" vertical="center"/>
    </xf>
    <xf numFmtId="168" fontId="12" fillId="2" borderId="93" xfId="0" applyNumberFormat="1" applyFont="1" applyFill="1" applyBorder="1" applyAlignment="1">
      <alignment horizontal="center" vertical="center"/>
    </xf>
    <xf numFmtId="164" fontId="12" fillId="2" borderId="94" xfId="0" applyNumberFormat="1" applyFont="1" applyFill="1" applyBorder="1" applyAlignment="1">
      <alignment horizontal="center" vertical="center"/>
    </xf>
    <xf numFmtId="168" fontId="12" fillId="2" borderId="92" xfId="0" applyNumberFormat="1" applyFont="1" applyFill="1" applyBorder="1" applyAlignment="1">
      <alignment horizontal="right" vertical="center"/>
    </xf>
    <xf numFmtId="164" fontId="12" fillId="2" borderId="90" xfId="0" applyNumberFormat="1" applyFont="1" applyFill="1" applyBorder="1" applyAlignment="1">
      <alignment horizontal="center" vertical="center"/>
    </xf>
    <xf numFmtId="168" fontId="12" fillId="2" borderId="93" xfId="0" applyNumberFormat="1" applyFont="1" applyFill="1" applyBorder="1" applyAlignment="1">
      <alignment horizontal="right" vertical="center"/>
    </xf>
    <xf numFmtId="167" fontId="11" fillId="2" borderId="97" xfId="0" applyNumberFormat="1" applyFont="1" applyFill="1" applyBorder="1" applyAlignment="1">
      <alignment horizontal="center" vertical="center"/>
    </xf>
    <xf numFmtId="0" fontId="11" fillId="2" borderId="98" xfId="0" applyFont="1" applyFill="1" applyBorder="1" applyAlignment="1">
      <alignment horizontal="left" vertical="center" wrapText="1"/>
    </xf>
    <xf numFmtId="41" fontId="15" fillId="2" borderId="99" xfId="0" applyNumberFormat="1" applyFont="1" applyFill="1" applyBorder="1" applyAlignment="1">
      <alignment horizontal="center" vertical="center"/>
    </xf>
    <xf numFmtId="168" fontId="15" fillId="2" borderId="97" xfId="0" applyNumberFormat="1" applyFont="1" applyFill="1" applyBorder="1" applyAlignment="1">
      <alignment horizontal="center" vertical="center"/>
    </xf>
    <xf numFmtId="168" fontId="15" fillId="2" borderId="98" xfId="0" applyNumberFormat="1" applyFont="1" applyFill="1" applyBorder="1" applyAlignment="1">
      <alignment horizontal="center" vertical="center"/>
    </xf>
    <xf numFmtId="168" fontId="15" fillId="2" borderId="100" xfId="0" applyNumberFormat="1" applyFont="1" applyFill="1" applyBorder="1" applyAlignment="1">
      <alignment horizontal="center" vertical="center"/>
    </xf>
    <xf numFmtId="164" fontId="15" fillId="2" borderId="101" xfId="0" applyNumberFormat="1" applyFont="1" applyFill="1" applyBorder="1" applyAlignment="1">
      <alignment horizontal="center" vertical="center"/>
    </xf>
    <xf numFmtId="168" fontId="15" fillId="2" borderId="98" xfId="0" applyNumberFormat="1" applyFont="1" applyFill="1" applyBorder="1" applyAlignment="1">
      <alignment horizontal="right" vertical="center"/>
    </xf>
    <xf numFmtId="168" fontId="15" fillId="2" borderId="99" xfId="0" applyNumberFormat="1" applyFont="1" applyFill="1" applyBorder="1" applyAlignment="1">
      <alignment horizontal="right" vertical="center"/>
    </xf>
    <xf numFmtId="164" fontId="15" fillId="2" borderId="97" xfId="0" applyNumberFormat="1" applyFont="1" applyFill="1" applyBorder="1" applyAlignment="1">
      <alignment horizontal="center" vertical="center"/>
    </xf>
    <xf numFmtId="168" fontId="15" fillId="2" borderId="100" xfId="0" applyNumberFormat="1" applyFont="1" applyFill="1" applyBorder="1" applyAlignment="1">
      <alignment horizontal="right" vertical="center"/>
    </xf>
    <xf numFmtId="2" fontId="10" fillId="0" borderId="26" xfId="0" applyNumberFormat="1" applyFont="1" applyBorder="1" applyAlignment="1">
      <alignment horizontal="center" vertical="center"/>
    </xf>
    <xf numFmtId="167" fontId="11" fillId="2" borderId="16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41" fontId="12" fillId="2" borderId="55" xfId="0" applyNumberFormat="1" applyFont="1" applyFill="1" applyBorder="1" applyAlignment="1">
      <alignment horizontal="center" vertical="center"/>
    </xf>
    <xf numFmtId="168" fontId="12" fillId="2" borderId="16" xfId="0" applyNumberFormat="1" applyFont="1" applyFill="1" applyBorder="1" applyAlignment="1">
      <alignment horizontal="center" vertical="center"/>
    </xf>
    <xf numFmtId="168" fontId="12" fillId="2" borderId="1" xfId="0" applyNumberFormat="1" applyFont="1" applyFill="1" applyBorder="1" applyAlignment="1">
      <alignment horizontal="center" vertical="center"/>
    </xf>
    <xf numFmtId="168" fontId="12" fillId="2" borderId="17" xfId="0" applyNumberFormat="1" applyFont="1" applyFill="1" applyBorder="1" applyAlignment="1">
      <alignment horizontal="center" vertical="center"/>
    </xf>
    <xf numFmtId="164" fontId="12" fillId="2" borderId="65" xfId="0" applyNumberFormat="1" applyFont="1" applyFill="1" applyBorder="1" applyAlignment="1">
      <alignment horizontal="center" vertical="center"/>
    </xf>
    <xf numFmtId="168" fontId="12" fillId="2" borderId="55" xfId="0" applyNumberFormat="1" applyFont="1" applyFill="1" applyBorder="1" applyAlignment="1">
      <alignment horizontal="right" vertical="center"/>
    </xf>
    <xf numFmtId="164" fontId="12" fillId="2" borderId="16" xfId="0" applyNumberFormat="1" applyFont="1" applyFill="1" applyBorder="1" applyAlignment="1">
      <alignment horizontal="center" vertical="center"/>
    </xf>
    <xf numFmtId="168" fontId="12" fillId="2" borderId="17" xfId="0" applyNumberFormat="1" applyFont="1" applyFill="1" applyBorder="1" applyAlignment="1">
      <alignment horizontal="right" vertical="center"/>
    </xf>
    <xf numFmtId="2" fontId="10" fillId="0" borderId="32" xfId="0" applyNumberFormat="1" applyFont="1" applyBorder="1" applyAlignment="1">
      <alignment horizontal="center" vertical="center"/>
    </xf>
    <xf numFmtId="168" fontId="12" fillId="5" borderId="10" xfId="0" applyNumberFormat="1" applyFont="1" applyFill="1" applyBorder="1" applyAlignment="1">
      <alignment horizontal="right" vertical="center"/>
    </xf>
    <xf numFmtId="168" fontId="12" fillId="5" borderId="75" xfId="0" applyNumberFormat="1" applyFont="1" applyFill="1" applyBorder="1" applyAlignment="1">
      <alignment horizontal="right" vertical="center"/>
    </xf>
    <xf numFmtId="168" fontId="12" fillId="4" borderId="75" xfId="0" applyNumberFormat="1" applyFont="1" applyFill="1" applyBorder="1" applyAlignment="1">
      <alignment horizontal="right" vertical="center"/>
    </xf>
    <xf numFmtId="168" fontId="12" fillId="4" borderId="33" xfId="0" applyNumberFormat="1" applyFont="1" applyFill="1" applyBorder="1" applyAlignment="1">
      <alignment horizontal="right" vertical="center"/>
    </xf>
    <xf numFmtId="3" fontId="10" fillId="0" borderId="29" xfId="0" applyNumberFormat="1" applyFont="1" applyBorder="1" applyAlignment="1">
      <alignment horizontal="center" vertical="center"/>
    </xf>
    <xf numFmtId="165" fontId="10" fillId="0" borderId="62" xfId="0" applyNumberFormat="1" applyFont="1" applyBorder="1" applyAlignment="1">
      <alignment horizontal="center" vertical="center"/>
    </xf>
    <xf numFmtId="165" fontId="10" fillId="0" borderId="28" xfId="0" applyNumberFormat="1" applyFont="1" applyBorder="1" applyAlignment="1">
      <alignment horizontal="center" vertical="center"/>
    </xf>
    <xf numFmtId="168" fontId="15" fillId="2" borderId="91" xfId="0" applyNumberFormat="1" applyFont="1" applyFill="1" applyBorder="1" applyAlignment="1">
      <alignment horizontal="right" vertical="center"/>
    </xf>
    <xf numFmtId="168" fontId="15" fillId="2" borderId="1" xfId="0" applyNumberFormat="1" applyFont="1" applyFill="1" applyBorder="1" applyAlignment="1">
      <alignment horizontal="right" vertical="center"/>
    </xf>
    <xf numFmtId="0" fontId="27" fillId="0" borderId="28" xfId="0" applyFont="1" applyBorder="1" applyAlignment="1">
      <alignment horizontal="right" vertical="center"/>
    </xf>
    <xf numFmtId="0" fontId="27" fillId="0" borderId="56" xfId="0" applyFont="1" applyBorder="1" applyAlignment="1">
      <alignment horizontal="left" vertical="center" wrapText="1" indent="1"/>
    </xf>
    <xf numFmtId="3" fontId="27" fillId="0" borderId="56" xfId="0" applyNumberFormat="1" applyFont="1" applyBorder="1" applyAlignment="1">
      <alignment horizontal="center" vertical="center"/>
    </xf>
    <xf numFmtId="3" fontId="27" fillId="0" borderId="81" xfId="0" applyNumberFormat="1" applyFont="1" applyBorder="1" applyAlignment="1">
      <alignment horizontal="center" vertical="center"/>
    </xf>
    <xf numFmtId="9" fontId="27" fillId="0" borderId="29" xfId="2" applyFont="1" applyBorder="1" applyAlignment="1">
      <alignment horizontal="center" vertical="center" wrapText="1"/>
    </xf>
    <xf numFmtId="3" fontId="27" fillId="0" borderId="62" xfId="0" applyNumberFormat="1" applyFont="1" applyBorder="1" applyAlignment="1">
      <alignment horizontal="center" vertical="center"/>
    </xf>
    <xf numFmtId="43" fontId="33" fillId="0" borderId="9" xfId="1" applyFont="1" applyBorder="1" applyAlignment="1">
      <alignment horizontal="center" vertical="center"/>
    </xf>
    <xf numFmtId="171" fontId="33" fillId="0" borderId="56" xfId="1" applyNumberFormat="1" applyFont="1" applyBorder="1" applyAlignment="1">
      <alignment horizontal="center" vertical="center"/>
    </xf>
    <xf numFmtId="9" fontId="33" fillId="0" borderId="56" xfId="2" applyFont="1" applyBorder="1" applyAlignment="1">
      <alignment horizontal="center" vertical="center"/>
    </xf>
    <xf numFmtId="43" fontId="33" fillId="0" borderId="81" xfId="1" applyFont="1" applyBorder="1" applyAlignment="1">
      <alignment horizontal="center" vertical="center"/>
    </xf>
    <xf numFmtId="9" fontId="33" fillId="0" borderId="29" xfId="2" applyFont="1" applyBorder="1" applyAlignment="1">
      <alignment horizontal="center" vertical="center"/>
    </xf>
    <xf numFmtId="9" fontId="0" fillId="0" borderId="0" xfId="2" applyFont="1" applyAlignment="1">
      <alignment vertical="center"/>
    </xf>
    <xf numFmtId="0" fontId="10" fillId="0" borderId="9" xfId="0" quotePrefix="1" applyFont="1" applyBorder="1" applyAlignment="1">
      <alignment horizontal="left" vertical="center" wrapText="1"/>
    </xf>
    <xf numFmtId="168" fontId="12" fillId="6" borderId="9" xfId="0" applyNumberFormat="1" applyFont="1" applyFill="1" applyBorder="1" applyAlignment="1">
      <alignment horizontal="right" vertical="center"/>
    </xf>
    <xf numFmtId="168" fontId="12" fillId="6" borderId="28" xfId="0" applyNumberFormat="1" applyFont="1" applyFill="1" applyBorder="1" applyAlignment="1">
      <alignment horizontal="center" vertical="center"/>
    </xf>
    <xf numFmtId="168" fontId="12" fillId="6" borderId="9" xfId="0" applyNumberFormat="1" applyFont="1" applyFill="1" applyBorder="1" applyAlignment="1">
      <alignment horizontal="center" vertical="center"/>
    </xf>
    <xf numFmtId="168" fontId="12" fillId="6" borderId="27" xfId="0" applyNumberFormat="1" applyFont="1" applyFill="1" applyBorder="1" applyAlignment="1">
      <alignment horizontal="center" vertical="center"/>
    </xf>
    <xf numFmtId="168" fontId="12" fillId="6" borderId="29" xfId="0" applyNumberFormat="1" applyFont="1" applyFill="1" applyBorder="1" applyAlignment="1">
      <alignment horizontal="center" vertical="center"/>
    </xf>
    <xf numFmtId="9" fontId="0" fillId="6" borderId="0" xfId="2" applyFont="1" applyFill="1" applyAlignment="1">
      <alignment vertical="center"/>
    </xf>
    <xf numFmtId="0" fontId="10" fillId="6" borderId="9" xfId="0" applyFont="1" applyFill="1" applyBorder="1" applyAlignment="1">
      <alignment horizontal="left" vertical="center" wrapText="1" indent="1"/>
    </xf>
    <xf numFmtId="0" fontId="10" fillId="6" borderId="9" xfId="0" applyFont="1" applyFill="1" applyBorder="1" applyAlignment="1">
      <alignment horizontal="left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21" xfId="0" applyFont="1" applyBorder="1" applyAlignment="1">
      <alignment horizontal="right"/>
    </xf>
    <xf numFmtId="1" fontId="6" fillId="3" borderId="0" xfId="0" applyNumberFormat="1" applyFont="1" applyFill="1" applyAlignment="1">
      <alignment horizontal="center"/>
    </xf>
    <xf numFmtId="166" fontId="6" fillId="3" borderId="21" xfId="0" applyNumberFormat="1" applyFont="1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10" fillId="0" borderId="1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/>
    </xf>
    <xf numFmtId="3" fontId="10" fillId="0" borderId="12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3" fontId="7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167" fontId="1" fillId="0" borderId="11" xfId="0" applyNumberFormat="1" applyFont="1" applyBorder="1" applyAlignment="1">
      <alignment horizontal="center" vertical="center" wrapText="1"/>
    </xf>
    <xf numFmtId="167" fontId="1" fillId="0" borderId="4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3" fontId="1" fillId="0" borderId="12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13" xfId="0" applyNumberFormat="1" applyFont="1" applyBorder="1" applyAlignment="1">
      <alignment horizontal="center" vertical="center" wrapText="1"/>
    </xf>
    <xf numFmtId="3" fontId="1" fillId="0" borderId="25" xfId="0" applyNumberFormat="1" applyFont="1" applyBorder="1" applyAlignment="1">
      <alignment horizontal="center" vertical="center" wrapText="1"/>
    </xf>
    <xf numFmtId="3" fontId="1" fillId="0" borderId="14" xfId="0" applyNumberFormat="1" applyFont="1" applyBorder="1" applyAlignment="1">
      <alignment horizontal="center" vertical="center" wrapText="1"/>
    </xf>
    <xf numFmtId="168" fontId="1" fillId="0" borderId="0" xfId="0" applyNumberFormat="1" applyFont="1" applyAlignment="1">
      <alignment horizontal="center" vertical="center"/>
    </xf>
    <xf numFmtId="43" fontId="1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43" fontId="0" fillId="0" borderId="0" xfId="1" applyFont="1" applyAlignment="1">
      <alignment horizontal="center" vertical="center"/>
    </xf>
    <xf numFmtId="43" fontId="20" fillId="0" borderId="0" xfId="0" applyNumberFormat="1" applyFont="1" applyAlignment="1">
      <alignment horizontal="center" vertical="center"/>
    </xf>
    <xf numFmtId="43" fontId="21" fillId="0" borderId="0" xfId="0" applyNumberFormat="1" applyFont="1" applyAlignment="1">
      <alignment horizontal="center" vertical="center"/>
    </xf>
    <xf numFmtId="43" fontId="1" fillId="0" borderId="0" xfId="0" applyNumberFormat="1" applyFont="1" applyAlignment="1">
      <alignment horizontal="center" vertical="center"/>
    </xf>
    <xf numFmtId="43" fontId="27" fillId="0" borderId="0" xfId="0" applyNumberFormat="1" applyFont="1" applyAlignment="1">
      <alignment horizontal="center" vertical="center"/>
    </xf>
    <xf numFmtId="168" fontId="2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3" fontId="28" fillId="0" borderId="25" xfId="0" applyNumberFormat="1" applyFont="1" applyBorder="1" applyAlignment="1">
      <alignment horizontal="center" vertical="center" wrapText="1"/>
    </xf>
    <xf numFmtId="3" fontId="28" fillId="0" borderId="78" xfId="0" applyNumberFormat="1" applyFont="1" applyBorder="1" applyAlignment="1">
      <alignment horizontal="center" vertical="center" wrapText="1"/>
    </xf>
    <xf numFmtId="3" fontId="28" fillId="0" borderId="79" xfId="0" applyNumberFormat="1" applyFont="1" applyBorder="1" applyAlignment="1">
      <alignment horizontal="center" vertical="center" wrapText="1"/>
    </xf>
    <xf numFmtId="3" fontId="1" fillId="0" borderId="78" xfId="0" applyNumberFormat="1" applyFont="1" applyBorder="1" applyAlignment="1">
      <alignment horizontal="center" vertical="center" wrapText="1"/>
    </xf>
    <xf numFmtId="3" fontId="1" fillId="0" borderId="79" xfId="0" applyNumberFormat="1" applyFont="1" applyBorder="1" applyAlignment="1">
      <alignment horizontal="center" vertical="center" wrapText="1"/>
    </xf>
    <xf numFmtId="3" fontId="1" fillId="0" borderId="47" xfId="0" applyNumberFormat="1" applyFont="1" applyBorder="1" applyAlignment="1">
      <alignment horizontal="center" vertical="center" wrapText="1"/>
    </xf>
    <xf numFmtId="3" fontId="1" fillId="0" borderId="54" xfId="0" applyNumberFormat="1" applyFont="1" applyBorder="1" applyAlignment="1">
      <alignment horizontal="center" vertical="center"/>
    </xf>
    <xf numFmtId="0" fontId="10" fillId="0" borderId="85" xfId="0" applyFont="1" applyBorder="1" applyAlignment="1">
      <alignment horizontal="left" vertical="center" wrapText="1"/>
    </xf>
    <xf numFmtId="169" fontId="12" fillId="0" borderId="39" xfId="0" applyNumberFormat="1" applyFont="1" applyBorder="1" applyAlignment="1">
      <alignment horizontal="center" vertical="center"/>
    </xf>
    <xf numFmtId="0" fontId="1" fillId="0" borderId="102" xfId="0" applyFont="1" applyBorder="1" applyAlignment="1">
      <alignment vertical="center"/>
    </xf>
    <xf numFmtId="0" fontId="1" fillId="0" borderId="46" xfId="0" applyFont="1" applyBorder="1" applyAlignment="1">
      <alignment vertical="center"/>
    </xf>
  </cellXfs>
  <cellStyles count="4">
    <cellStyle name="Comma" xfId="1" builtinId="3"/>
    <cellStyle name="Normal" xfId="0" builtinId="0"/>
    <cellStyle name="Normal 13" xfId="3" xr:uid="{00000000-0005-0000-0000-000002000000}"/>
    <cellStyle name="Percent" xfId="2" builtinId="5"/>
  </cellStyles>
  <dxfs count="0"/>
  <tableStyles count="0" defaultTableStyle="TableStyleMedium2" defaultPivotStyle="PivotStyleLight16"/>
  <colors>
    <mruColors>
      <color rgb="FF0000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novo\karnt%20Dropbox\karnt%20klampunt\Project%231.1(Current%231)%20ok1\SRP66-1%20renovate&#3610;&#3657;&#3634;&#3609;%20Nobel%20Anawana%20&#3626;&#3634;&#3618;3\3.0%20&#3649;&#3610;&#3610;%20&#3586;&#3657;&#3629;&#3617;&#3641;&#3621;%20Data\1.Requirement,Propgram,Scope\1.3.&#3605;&#3634;&#3619;&#3634;&#3591;&#3588;&#3623;&#3610;&#3588;&#3640;&#3617;Scope\Consideration%20of%20Project-1.xlsx" TargetMode="External"/><Relationship Id="rId1" Type="http://schemas.openxmlformats.org/officeDocument/2006/relationships/externalLinkPath" Target="/Users/Lenovo/karnt%20Dropbox/karnt%20klampunt/Project%231.1(Current%231)%20ok1/SRP66-1%20renovate&#3610;&#3657;&#3634;&#3609;%20Nobel%20Anawana%20&#3626;&#3634;&#3618;3/3.0%20&#3649;&#3610;&#3610;%20&#3586;&#3657;&#3629;&#3617;&#3641;&#3621;%20Data/1.Requirement,Propgram,Scope/1.3.&#3605;&#3634;&#3619;&#3634;&#3591;&#3588;&#3623;&#3610;&#3588;&#3640;&#3617;Scope/Consideration%20of%20Project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(1)"/>
      <sheetName val="List(2)"/>
      <sheetName val="List(3)"/>
      <sheetName val="QS"/>
      <sheetName val="Sheet3"/>
    </sheetNames>
    <sheetDataSet>
      <sheetData sheetId="0"/>
      <sheetData sheetId="1">
        <row r="118">
          <cell r="AD118">
            <v>280.75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Q51"/>
  <sheetViews>
    <sheetView tabSelected="1" zoomScaleNormal="100" zoomScaleSheetLayoutView="100" workbookViewId="0">
      <selection activeCell="O28" sqref="O28"/>
    </sheetView>
  </sheetViews>
  <sheetFormatPr defaultRowHeight="15"/>
  <cols>
    <col min="1" max="2" width="1.5703125" customWidth="1"/>
    <col min="3" max="3" width="7.85546875" bestFit="1" customWidth="1"/>
    <col min="4" max="4" width="45.42578125" bestFit="1" customWidth="1"/>
    <col min="5" max="5" width="4.140625" bestFit="1" customWidth="1"/>
    <col min="6" max="7" width="5.42578125" style="1" customWidth="1"/>
    <col min="8" max="8" width="14.42578125" style="1" bestFit="1" customWidth="1"/>
    <col min="9" max="9" width="7.42578125" bestFit="1" customWidth="1"/>
    <col min="10" max="10" width="1.42578125" customWidth="1"/>
    <col min="11" max="11" width="10" bestFit="1" customWidth="1"/>
    <col min="13" max="13" width="4.140625" bestFit="1" customWidth="1"/>
    <col min="14" max="14" width="7.5703125" bestFit="1" customWidth="1"/>
  </cols>
  <sheetData>
    <row r="1" spans="3:11" ht="14.25" customHeight="1">
      <c r="F1" s="76"/>
      <c r="G1" s="76"/>
      <c r="H1" s="76"/>
    </row>
    <row r="2" spans="3:11">
      <c r="C2" s="462" t="s">
        <v>203</v>
      </c>
      <c r="D2" s="462"/>
      <c r="E2" s="3" t="s">
        <v>1</v>
      </c>
      <c r="F2" s="460" t="s">
        <v>18</v>
      </c>
      <c r="G2" s="460"/>
      <c r="H2" s="458"/>
      <c r="I2" s="458"/>
    </row>
    <row r="3" spans="3:11" ht="15.75" thickBot="1">
      <c r="C3" s="219" t="s">
        <v>205</v>
      </c>
      <c r="D3" s="77" t="s">
        <v>225</v>
      </c>
      <c r="E3" s="3" t="s">
        <v>2</v>
      </c>
      <c r="F3" s="461">
        <v>45091</v>
      </c>
      <c r="G3" s="461"/>
      <c r="H3" s="459"/>
      <c r="I3" s="459"/>
    </row>
    <row r="4" spans="3:11" s="2" customFormat="1" ht="14.25" customHeight="1">
      <c r="C4" s="463" t="s">
        <v>8</v>
      </c>
      <c r="D4" s="465" t="s">
        <v>7</v>
      </c>
      <c r="E4" s="190"/>
      <c r="F4" s="467" t="s">
        <v>19</v>
      </c>
      <c r="G4" s="467" t="s">
        <v>6</v>
      </c>
      <c r="H4" s="189" t="s">
        <v>20</v>
      </c>
      <c r="I4" s="456" t="s">
        <v>5</v>
      </c>
    </row>
    <row r="5" spans="3:11" s="2" customFormat="1" thickBot="1">
      <c r="C5" s="464"/>
      <c r="D5" s="466"/>
      <c r="E5" s="191"/>
      <c r="F5" s="468"/>
      <c r="G5" s="468"/>
      <c r="H5" s="167">
        <v>45092</v>
      </c>
      <c r="I5" s="457"/>
    </row>
    <row r="6" spans="3:11" s="2" customFormat="1" ht="15.75" customHeight="1">
      <c r="C6" s="24"/>
      <c r="D6" s="192" t="s">
        <v>9</v>
      </c>
      <c r="E6" s="193"/>
      <c r="F6" s="5"/>
      <c r="G6" s="6"/>
      <c r="H6" s="6"/>
      <c r="I6" s="68"/>
    </row>
    <row r="7" spans="3:11" s="9" customFormat="1" ht="15.75" customHeight="1">
      <c r="C7" s="69">
        <v>1</v>
      </c>
      <c r="D7" s="194" t="s">
        <v>21</v>
      </c>
      <c r="E7" s="503"/>
      <c r="F7" s="504">
        <v>1</v>
      </c>
      <c r="G7" s="71" t="s">
        <v>10</v>
      </c>
      <c r="H7" s="505"/>
      <c r="I7" s="152"/>
      <c r="K7" s="166"/>
    </row>
    <row r="8" spans="3:11" s="9" customFormat="1" ht="15.75" customHeight="1">
      <c r="C8" s="72">
        <v>2</v>
      </c>
      <c r="D8" s="195" t="s">
        <v>22</v>
      </c>
      <c r="E8" s="196"/>
      <c r="F8" s="73">
        <v>1</v>
      </c>
      <c r="G8" s="14" t="s">
        <v>10</v>
      </c>
      <c r="H8" s="506"/>
      <c r="I8" s="153"/>
      <c r="K8" s="166"/>
    </row>
    <row r="9" spans="3:11" s="9" customFormat="1" ht="15.75" customHeight="1">
      <c r="C9" s="72">
        <v>3</v>
      </c>
      <c r="D9" s="195" t="s">
        <v>23</v>
      </c>
      <c r="E9" s="196"/>
      <c r="F9" s="73">
        <v>1</v>
      </c>
      <c r="G9" s="14" t="s">
        <v>10</v>
      </c>
      <c r="H9" s="506"/>
      <c r="I9" s="153"/>
      <c r="K9" s="166"/>
    </row>
    <row r="10" spans="3:11" s="9" customFormat="1" ht="15.75" customHeight="1">
      <c r="C10" s="72">
        <v>4</v>
      </c>
      <c r="D10" s="195" t="s">
        <v>27</v>
      </c>
      <c r="E10" s="196"/>
      <c r="F10" s="73">
        <v>1</v>
      </c>
      <c r="G10" s="14" t="s">
        <v>10</v>
      </c>
      <c r="H10" s="506"/>
      <c r="I10" s="153"/>
      <c r="K10" s="166"/>
    </row>
    <row r="11" spans="3:11" s="9" customFormat="1" ht="15.75" customHeight="1">
      <c r="C11" s="72">
        <v>5</v>
      </c>
      <c r="D11" s="195" t="s">
        <v>28</v>
      </c>
      <c r="E11" s="196"/>
      <c r="F11" s="73">
        <v>1</v>
      </c>
      <c r="G11" s="14" t="s">
        <v>10</v>
      </c>
      <c r="H11" s="506"/>
      <c r="I11" s="153"/>
      <c r="K11" s="166"/>
    </row>
    <row r="12" spans="3:11" s="9" customFormat="1" ht="15.75" customHeight="1">
      <c r="C12" s="72">
        <v>6</v>
      </c>
      <c r="D12" s="195" t="s">
        <v>29</v>
      </c>
      <c r="E12" s="196"/>
      <c r="F12" s="73">
        <v>1</v>
      </c>
      <c r="G12" s="14" t="s">
        <v>10</v>
      </c>
      <c r="H12" s="506"/>
      <c r="I12" s="153"/>
      <c r="K12" s="166"/>
    </row>
    <row r="13" spans="3:11" s="9" customFormat="1" ht="15.75" customHeight="1">
      <c r="C13" s="72">
        <v>7</v>
      </c>
      <c r="D13" s="195" t="s">
        <v>30</v>
      </c>
      <c r="E13" s="196"/>
      <c r="F13" s="73">
        <v>1</v>
      </c>
      <c r="G13" s="14" t="s">
        <v>10</v>
      </c>
      <c r="H13" s="506"/>
      <c r="I13" s="153"/>
      <c r="K13" s="166"/>
    </row>
    <row r="14" spans="3:11" s="9" customFormat="1" ht="15.75" customHeight="1">
      <c r="C14" s="72">
        <v>8</v>
      </c>
      <c r="D14" s="195" t="s">
        <v>128</v>
      </c>
      <c r="E14" s="196"/>
      <c r="F14" s="73">
        <v>1</v>
      </c>
      <c r="G14" s="14" t="s">
        <v>10</v>
      </c>
      <c r="H14" s="506"/>
      <c r="I14" s="153"/>
      <c r="K14" s="166"/>
    </row>
    <row r="15" spans="3:11" s="9" customFormat="1" ht="15.75" customHeight="1">
      <c r="C15" s="72"/>
      <c r="D15" s="195"/>
      <c r="E15" s="196"/>
      <c r="F15" s="73"/>
      <c r="G15" s="14"/>
      <c r="H15" s="213"/>
      <c r="I15" s="165"/>
      <c r="K15" s="166"/>
    </row>
    <row r="16" spans="3:11" s="9" customFormat="1" ht="15.75" customHeight="1">
      <c r="C16" s="151"/>
      <c r="D16" s="197"/>
      <c r="E16" s="198"/>
      <c r="F16" s="73"/>
      <c r="G16" s="14"/>
      <c r="H16" s="213"/>
      <c r="I16" s="150"/>
    </row>
    <row r="17" spans="3:16" s="9" customFormat="1" ht="15.75" customHeight="1">
      <c r="C17" s="151" t="s">
        <v>181</v>
      </c>
      <c r="D17" s="197" t="s">
        <v>182</v>
      </c>
      <c r="E17" s="198"/>
      <c r="F17" s="73"/>
      <c r="G17" s="14"/>
      <c r="H17" s="213"/>
      <c r="I17" s="74"/>
    </row>
    <row r="18" spans="3:16" s="9" customFormat="1" ht="15.75" customHeight="1">
      <c r="C18" s="151" t="s">
        <v>181</v>
      </c>
      <c r="D18" s="197" t="s">
        <v>195</v>
      </c>
      <c r="E18" s="198"/>
      <c r="F18" s="75"/>
      <c r="G18" s="14"/>
      <c r="H18" s="213"/>
      <c r="I18" s="74"/>
    </row>
    <row r="19" spans="3:16" s="9" customFormat="1" ht="15.75" customHeight="1">
      <c r="C19" s="151" t="s">
        <v>181</v>
      </c>
      <c r="D19" s="197" t="s">
        <v>199</v>
      </c>
      <c r="E19" s="198"/>
      <c r="F19" s="75"/>
      <c r="G19" s="14"/>
      <c r="H19" s="213"/>
      <c r="I19" s="74"/>
    </row>
    <row r="20" spans="3:16" s="9" customFormat="1" ht="15.75" customHeight="1">
      <c r="C20" s="136" t="s">
        <v>181</v>
      </c>
      <c r="D20" s="199" t="s">
        <v>196</v>
      </c>
      <c r="E20" s="200"/>
      <c r="F20" s="89"/>
      <c r="G20" s="40"/>
      <c r="H20" s="214"/>
      <c r="I20" s="84"/>
    </row>
    <row r="21" spans="3:16" s="9" customFormat="1" ht="15.75" customHeight="1" thickBot="1">
      <c r="C21" s="86"/>
      <c r="D21" s="201" t="s">
        <v>26</v>
      </c>
      <c r="E21" s="202"/>
      <c r="F21" s="87"/>
      <c r="G21" s="88"/>
      <c r="H21" s="215">
        <f>SUM(H15:H20)</f>
        <v>0</v>
      </c>
      <c r="I21" s="184"/>
      <c r="K21" s="162"/>
    </row>
    <row r="22" spans="3:16" s="9" customFormat="1" ht="15.75" customHeight="1" thickTop="1">
      <c r="C22" s="85"/>
      <c r="D22" s="203" t="s">
        <v>24</v>
      </c>
      <c r="E22" s="204"/>
      <c r="F22" s="7"/>
      <c r="G22" s="8"/>
      <c r="H22" s="216">
        <v>11550</v>
      </c>
      <c r="I22" s="51"/>
    </row>
    <row r="23" spans="3:16" s="9" customFormat="1" ht="15.75" customHeight="1" thickBot="1">
      <c r="C23" s="25"/>
      <c r="D23" s="205" t="s">
        <v>25</v>
      </c>
      <c r="E23" s="206"/>
      <c r="F23" s="22"/>
      <c r="G23" s="23"/>
      <c r="H23" s="215">
        <f>H21+H22</f>
        <v>11550</v>
      </c>
      <c r="I23" s="78"/>
    </row>
    <row r="24" spans="3:16" s="9" customFormat="1" ht="15.75" customHeight="1" thickTop="1">
      <c r="C24" s="158"/>
      <c r="D24" s="207" t="s">
        <v>180</v>
      </c>
      <c r="E24" s="208"/>
      <c r="F24" s="159"/>
      <c r="G24" s="160"/>
      <c r="H24" s="217">
        <v>50000</v>
      </c>
      <c r="I24" s="161"/>
    </row>
    <row r="25" spans="3:16" s="9" customFormat="1" ht="15.75" customHeight="1" thickBot="1">
      <c r="C25" s="154"/>
      <c r="D25" s="209" t="s">
        <v>11</v>
      </c>
      <c r="E25" s="210"/>
      <c r="F25" s="155"/>
      <c r="G25" s="156"/>
      <c r="H25" s="218">
        <f>H23-H24</f>
        <v>-38450</v>
      </c>
      <c r="I25" s="157"/>
    </row>
    <row r="26" spans="3:16" s="9" customFormat="1" ht="15.75" customHeight="1" thickTop="1" thickBot="1">
      <c r="C26" s="26"/>
      <c r="D26" s="211"/>
      <c r="E26" s="212"/>
      <c r="F26" s="27"/>
      <c r="G26" s="28"/>
      <c r="H26" s="28"/>
      <c r="I26" s="185"/>
    </row>
    <row r="27" spans="3:16" s="9" customFormat="1" ht="10.5" customHeight="1">
      <c r="C27" s="29"/>
      <c r="D27" s="30"/>
      <c r="E27" s="30"/>
      <c r="F27" s="31"/>
      <c r="G27" s="32"/>
      <c r="H27" s="32"/>
      <c r="I27" s="33"/>
    </row>
    <row r="28" spans="3:16">
      <c r="C28" s="172"/>
      <c r="D28" s="173" t="s">
        <v>200</v>
      </c>
      <c r="E28" s="173"/>
      <c r="F28" s="174"/>
      <c r="G28" s="174"/>
      <c r="H28" s="175">
        <f>SUM(H29:H32)</f>
        <v>50000</v>
      </c>
    </row>
    <row r="29" spans="3:16">
      <c r="C29" s="172">
        <v>1</v>
      </c>
      <c r="D29" s="176" t="s">
        <v>189</v>
      </c>
      <c r="E29" s="176"/>
      <c r="F29" s="174"/>
      <c r="G29" s="174"/>
      <c r="H29" s="177">
        <v>4000</v>
      </c>
    </row>
    <row r="30" spans="3:16">
      <c r="C30" s="172">
        <v>2</v>
      </c>
      <c r="D30" s="176" t="s">
        <v>188</v>
      </c>
      <c r="E30" s="176"/>
      <c r="F30" s="174"/>
      <c r="G30" s="174"/>
      <c r="H30" s="177">
        <v>8000</v>
      </c>
    </row>
    <row r="31" spans="3:16">
      <c r="C31" s="172">
        <v>3</v>
      </c>
      <c r="D31" s="176" t="s">
        <v>190</v>
      </c>
      <c r="E31" s="176"/>
      <c r="F31" s="174"/>
      <c r="G31" s="174"/>
      <c r="H31" s="178">
        <v>18000</v>
      </c>
    </row>
    <row r="32" spans="3:16">
      <c r="C32" s="172">
        <v>4</v>
      </c>
      <c r="D32" s="176" t="s">
        <v>191</v>
      </c>
      <c r="E32" s="176"/>
      <c r="F32" s="174"/>
      <c r="G32" s="174"/>
      <c r="H32" s="178">
        <v>20000</v>
      </c>
      <c r="N32" s="186"/>
      <c r="O32" s="186"/>
      <c r="P32" s="186"/>
    </row>
    <row r="33" spans="3:17">
      <c r="C33" s="172"/>
      <c r="D33" s="179" t="s">
        <v>201</v>
      </c>
      <c r="E33" s="179"/>
      <c r="F33" s="174"/>
      <c r="G33" s="174"/>
      <c r="H33" s="175">
        <f>SUM(H34:H39)</f>
        <v>170000.00000000003</v>
      </c>
      <c r="L33" s="182">
        <f>SUM(L34:L38)</f>
        <v>136000</v>
      </c>
      <c r="N33" s="187">
        <v>30000</v>
      </c>
      <c r="O33" s="187"/>
      <c r="P33" s="187"/>
      <c r="Q33" s="2"/>
    </row>
    <row r="34" spans="3:17">
      <c r="C34" s="172">
        <v>1</v>
      </c>
      <c r="D34" s="176" t="s">
        <v>183</v>
      </c>
      <c r="E34" s="176"/>
      <c r="F34" s="174"/>
      <c r="G34" s="174"/>
      <c r="H34" s="180">
        <f>L34+N34</f>
        <v>28073.529411764706</v>
      </c>
      <c r="L34" s="181">
        <v>23000</v>
      </c>
      <c r="M34" s="183">
        <f>L34/L$33</f>
        <v>0.16911764705882354</v>
      </c>
      <c r="N34" s="187">
        <f>N$33*M34</f>
        <v>5073.5294117647063</v>
      </c>
      <c r="O34" s="187"/>
      <c r="P34" s="187"/>
      <c r="Q34" s="2"/>
    </row>
    <row r="35" spans="3:17">
      <c r="C35" s="172">
        <v>2</v>
      </c>
      <c r="D35" s="176" t="s">
        <v>184</v>
      </c>
      <c r="E35" s="176"/>
      <c r="F35" s="174"/>
      <c r="G35" s="174"/>
      <c r="H35" s="180">
        <f>L35+N35</f>
        <v>56147.058823529413</v>
      </c>
      <c r="L35" s="181">
        <v>46000</v>
      </c>
      <c r="M35" s="183">
        <f t="shared" ref="M35:M38" si="0">L35/L$33</f>
        <v>0.33823529411764708</v>
      </c>
      <c r="N35" s="187">
        <f t="shared" ref="N35:N38" si="1">N$33*M35</f>
        <v>10147.058823529413</v>
      </c>
      <c r="O35" s="187"/>
      <c r="P35" s="187"/>
      <c r="Q35" s="2"/>
    </row>
    <row r="36" spans="3:17">
      <c r="C36" s="172">
        <v>3</v>
      </c>
      <c r="D36" s="176" t="s">
        <v>185</v>
      </c>
      <c r="E36" s="176"/>
      <c r="F36" s="174"/>
      <c r="G36" s="174"/>
      <c r="H36" s="180">
        <f>L36+N36</f>
        <v>46382.352941176468</v>
      </c>
      <c r="L36" s="181">
        <v>38000</v>
      </c>
      <c r="M36" s="183">
        <f t="shared" si="0"/>
        <v>0.27941176470588236</v>
      </c>
      <c r="N36" s="187">
        <f t="shared" si="1"/>
        <v>8382.3529411764703</v>
      </c>
      <c r="O36" s="187"/>
      <c r="P36" s="187"/>
      <c r="Q36" s="2"/>
    </row>
    <row r="37" spans="3:17">
      <c r="C37" s="172">
        <v>4</v>
      </c>
      <c r="D37" s="176" t="s">
        <v>186</v>
      </c>
      <c r="E37" s="176"/>
      <c r="F37" s="174"/>
      <c r="G37" s="174"/>
      <c r="H37" s="180">
        <f>L37+N37</f>
        <v>21970.588235294119</v>
      </c>
      <c r="L37" s="181">
        <v>18000</v>
      </c>
      <c r="M37" s="183">
        <f t="shared" si="0"/>
        <v>0.13235294117647059</v>
      </c>
      <c r="N37" s="187">
        <f t="shared" si="1"/>
        <v>3970.5882352941176</v>
      </c>
      <c r="O37" s="187"/>
      <c r="P37" s="187"/>
      <c r="Q37" s="2"/>
    </row>
    <row r="38" spans="3:17">
      <c r="C38" s="172">
        <v>5</v>
      </c>
      <c r="D38" s="176" t="s">
        <v>187</v>
      </c>
      <c r="E38" s="176"/>
      <c r="F38" s="174"/>
      <c r="G38" s="174"/>
      <c r="H38" s="180">
        <f>L38+N38</f>
        <v>13426.470588235294</v>
      </c>
      <c r="L38" s="181">
        <v>11000</v>
      </c>
      <c r="M38" s="183">
        <f t="shared" si="0"/>
        <v>8.0882352941176475E-2</v>
      </c>
      <c r="N38" s="187">
        <f t="shared" si="1"/>
        <v>2426.4705882352941</v>
      </c>
      <c r="O38" s="187"/>
      <c r="P38" s="187"/>
      <c r="Q38" s="2"/>
    </row>
    <row r="39" spans="3:17" s="1" customFormat="1">
      <c r="C39" s="172">
        <v>8</v>
      </c>
      <c r="D39" s="176" t="s">
        <v>204</v>
      </c>
      <c r="E39" s="176"/>
      <c r="F39" s="174"/>
      <c r="G39" s="174"/>
      <c r="H39" s="180">
        <v>4000</v>
      </c>
      <c r="I39"/>
      <c r="J39"/>
      <c r="K39"/>
      <c r="L39"/>
      <c r="M39"/>
      <c r="N39" s="2"/>
      <c r="O39" s="2"/>
      <c r="P39" s="2"/>
      <c r="Q39" s="2"/>
    </row>
    <row r="40" spans="3:17" s="1" customFormat="1">
      <c r="C40"/>
      <c r="D40" s="168"/>
      <c r="E40" s="168"/>
      <c r="H40" s="169"/>
      <c r="I40"/>
      <c r="J40"/>
      <c r="K40"/>
      <c r="L40"/>
      <c r="M40"/>
      <c r="N40" s="2"/>
      <c r="O40" s="2"/>
      <c r="P40" s="2"/>
      <c r="Q40" s="2"/>
    </row>
    <row r="41" spans="3:17" s="1" customFormat="1" ht="15.75" thickBot="1">
      <c r="C41" s="80"/>
      <c r="D41" s="170" t="s">
        <v>202</v>
      </c>
      <c r="E41" s="170"/>
      <c r="F41" s="81"/>
      <c r="G41" s="81"/>
      <c r="H41" s="81">
        <f>H33-H28</f>
        <v>120000.00000000003</v>
      </c>
      <c r="I41"/>
      <c r="J41"/>
      <c r="K41"/>
      <c r="L41"/>
      <c r="M41"/>
      <c r="N41" s="2"/>
      <c r="O41" s="2"/>
      <c r="P41" s="2"/>
      <c r="Q41" s="2"/>
    </row>
    <row r="42" spans="3:17" s="1" customFormat="1" ht="15.75" thickTop="1">
      <c r="C42"/>
      <c r="D42" s="168"/>
      <c r="E42" s="168"/>
      <c r="I42"/>
      <c r="J42"/>
      <c r="K42"/>
      <c r="L42"/>
      <c r="M42"/>
      <c r="N42"/>
      <c r="O42"/>
      <c r="P42"/>
      <c r="Q42"/>
    </row>
    <row r="43" spans="3:17" s="1" customFormat="1" ht="15.75" thickBot="1">
      <c r="C43" s="80"/>
      <c r="D43" s="170" t="s">
        <v>20</v>
      </c>
      <c r="E43" s="170"/>
      <c r="F43" s="81"/>
      <c r="G43" s="81"/>
      <c r="H43" s="171">
        <f>H25+H41</f>
        <v>81550.000000000029</v>
      </c>
      <c r="I43"/>
      <c r="J43"/>
      <c r="K43"/>
      <c r="L43"/>
      <c r="M43"/>
      <c r="N43"/>
      <c r="O43"/>
      <c r="P43"/>
      <c r="Q43"/>
    </row>
    <row r="44" spans="3:17" s="1" customFormat="1" ht="15.75" thickTop="1">
      <c r="C44"/>
      <c r="D44" s="168"/>
      <c r="E44" s="168"/>
      <c r="I44"/>
      <c r="J44"/>
      <c r="K44"/>
      <c r="L44"/>
      <c r="M44"/>
      <c r="N44"/>
      <c r="O44"/>
      <c r="P44"/>
      <c r="Q44"/>
    </row>
    <row r="45" spans="3:17" s="1" customFormat="1">
      <c r="C45"/>
      <c r="D45" s="168"/>
      <c r="E45" s="168"/>
      <c r="I45"/>
      <c r="J45"/>
      <c r="K45"/>
      <c r="L45"/>
      <c r="M45"/>
      <c r="N45"/>
      <c r="O45"/>
      <c r="P45"/>
      <c r="Q45"/>
    </row>
    <row r="46" spans="3:17" s="1" customFormat="1">
      <c r="C46"/>
      <c r="D46" s="79"/>
      <c r="E46" s="79"/>
      <c r="I46"/>
      <c r="J46"/>
      <c r="K46"/>
      <c r="L46"/>
      <c r="M46"/>
      <c r="N46"/>
      <c r="O46"/>
      <c r="P46"/>
      <c r="Q46"/>
    </row>
    <row r="47" spans="3:17" s="1" customFormat="1">
      <c r="C47"/>
      <c r="D47" s="79"/>
      <c r="E47" s="79"/>
      <c r="I47"/>
      <c r="J47"/>
      <c r="K47"/>
      <c r="L47"/>
      <c r="M47"/>
      <c r="N47"/>
      <c r="O47"/>
      <c r="P47"/>
      <c r="Q47"/>
    </row>
    <row r="48" spans="3:17" s="1" customFormat="1">
      <c r="C48"/>
      <c r="D48" s="79"/>
      <c r="E48" s="79"/>
      <c r="I48"/>
      <c r="J48"/>
      <c r="K48"/>
      <c r="L48"/>
      <c r="M48"/>
      <c r="N48"/>
      <c r="O48"/>
      <c r="P48"/>
      <c r="Q48"/>
    </row>
    <row r="49" spans="3:17" s="1" customFormat="1">
      <c r="C49"/>
      <c r="D49" s="79"/>
      <c r="E49" s="79"/>
      <c r="I49"/>
      <c r="J49"/>
      <c r="K49"/>
      <c r="L49"/>
      <c r="M49"/>
      <c r="N49"/>
      <c r="O49"/>
      <c r="P49"/>
      <c r="Q49"/>
    </row>
    <row r="50" spans="3:17" s="1" customFormat="1">
      <c r="C50"/>
      <c r="D50" s="79"/>
      <c r="E50" s="79"/>
      <c r="I50"/>
      <c r="J50"/>
      <c r="K50"/>
      <c r="L50"/>
      <c r="M50"/>
      <c r="N50"/>
      <c r="O50"/>
      <c r="P50"/>
      <c r="Q50"/>
    </row>
    <row r="51" spans="3:17" s="1" customFormat="1">
      <c r="C51"/>
      <c r="D51" s="79"/>
      <c r="E51" s="79"/>
      <c r="I51"/>
      <c r="J51"/>
      <c r="K51"/>
      <c r="L51"/>
      <c r="M51"/>
      <c r="N51"/>
      <c r="O51"/>
      <c r="P51"/>
      <c r="Q51"/>
    </row>
  </sheetData>
  <mergeCells count="10">
    <mergeCell ref="C2:D2"/>
    <mergeCell ref="C4:C5"/>
    <mergeCell ref="D4:D5"/>
    <mergeCell ref="F4:F5"/>
    <mergeCell ref="G4:G5"/>
    <mergeCell ref="I4:I5"/>
    <mergeCell ref="H2:I2"/>
    <mergeCell ref="H3:I3"/>
    <mergeCell ref="F2:G2"/>
    <mergeCell ref="F3:G3"/>
  </mergeCells>
  <printOptions horizontalCentered="1"/>
  <pageMargins left="0.31496062992125984" right="0.11811023622047245" top="0.74803149606299213" bottom="0.74803149606299213" header="0.31496062992125984" footer="0.31496062992125984"/>
  <pageSetup paperSize="9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Y176"/>
  <sheetViews>
    <sheetView zoomScale="80" zoomScaleNormal="80" zoomScaleSheetLayoutView="90" workbookViewId="0">
      <pane xSplit="12" ySplit="6" topLeftCell="M7" activePane="bottomRight" state="frozen"/>
      <selection pane="topRight" activeCell="M1" sqref="M1"/>
      <selection pane="bottomLeft" activeCell="A7" sqref="A7"/>
      <selection pane="bottomRight" activeCell="C2" sqref="C2:G4"/>
    </sheetView>
  </sheetViews>
  <sheetFormatPr defaultColWidth="9" defaultRowHeight="15"/>
  <cols>
    <col min="1" max="1" width="1.5703125" style="10" customWidth="1"/>
    <col min="2" max="2" width="1.140625" style="10" customWidth="1"/>
    <col min="3" max="3" width="5.85546875" style="43" bestFit="1" customWidth="1"/>
    <col min="4" max="4" width="47.140625" style="10" bestFit="1" customWidth="1"/>
    <col min="5" max="5" width="6" style="1" bestFit="1" customWidth="1"/>
    <col min="6" max="6" width="6.42578125" style="1" bestFit="1" customWidth="1"/>
    <col min="7" max="9" width="10.85546875" style="1" bestFit="1" customWidth="1"/>
    <col min="10" max="10" width="13.5703125" style="4" bestFit="1" customWidth="1"/>
    <col min="11" max="11" width="11.7109375" style="10" customWidth="1"/>
    <col min="12" max="12" width="0.85546875" style="10" customWidth="1"/>
    <col min="13" max="13" width="13.5703125" style="10" bestFit="1" customWidth="1"/>
    <col min="14" max="14" width="9.85546875" style="10" bestFit="1" customWidth="1"/>
    <col min="15" max="15" width="10.85546875" style="1" bestFit="1" customWidth="1"/>
    <col min="16" max="16" width="10.5703125" style="1" customWidth="1"/>
    <col min="17" max="17" width="12" style="1" bestFit="1" customWidth="1"/>
    <col min="18" max="18" width="13.5703125" style="4" bestFit="1" customWidth="1"/>
    <col min="19" max="19" width="12" style="10" bestFit="1" customWidth="1"/>
    <col min="20" max="20" width="9.85546875" style="10" bestFit="1" customWidth="1"/>
    <col min="21" max="21" width="4.42578125" style="10" bestFit="1" customWidth="1"/>
    <col min="22" max="22" width="4.5703125" style="10" bestFit="1" customWidth="1"/>
    <col min="23" max="23" width="4.42578125" style="10" bestFit="1" customWidth="1"/>
    <col min="24" max="24" width="5.5703125" style="10" bestFit="1" customWidth="1"/>
    <col min="25" max="25" width="10.85546875" style="10" bestFit="1" customWidth="1"/>
    <col min="26" max="16384" width="9" style="10"/>
  </cols>
  <sheetData>
    <row r="1" spans="3:25" ht="8.25" customHeight="1"/>
    <row r="2" spans="3:25">
      <c r="C2" s="469" t="s">
        <v>226</v>
      </c>
      <c r="D2" s="470"/>
      <c r="E2" s="470"/>
      <c r="F2" s="470"/>
      <c r="G2" s="470"/>
      <c r="H2" s="471"/>
      <c r="I2" s="472"/>
      <c r="J2" s="472"/>
      <c r="O2" s="10"/>
      <c r="P2" s="471"/>
      <c r="Q2" s="472"/>
      <c r="R2" s="472"/>
    </row>
    <row r="3" spans="3:25">
      <c r="C3" s="470"/>
      <c r="D3" s="470"/>
      <c r="E3" s="470"/>
      <c r="F3" s="470"/>
      <c r="G3" s="470"/>
      <c r="I3" s="257" t="s">
        <v>207</v>
      </c>
      <c r="J3" s="227">
        <f>'[1]List(2)'!$AD$118</f>
        <v>280.75</v>
      </c>
      <c r="L3" s="232"/>
      <c r="O3" s="10"/>
      <c r="Q3" s="257" t="s">
        <v>207</v>
      </c>
      <c r="R3" s="227">
        <f>'[1]List(2)'!$AD$118</f>
        <v>280.75</v>
      </c>
    </row>
    <row r="4" spans="3:25" ht="21" customHeight="1" thickBot="1">
      <c r="C4" s="470"/>
      <c r="D4" s="470"/>
      <c r="E4" s="470"/>
      <c r="F4" s="470"/>
      <c r="G4" s="470"/>
      <c r="I4" s="257" t="s">
        <v>2</v>
      </c>
      <c r="J4" s="231"/>
      <c r="K4" s="231"/>
      <c r="L4" s="231"/>
      <c r="O4" s="10"/>
      <c r="Q4" s="257" t="s">
        <v>2</v>
      </c>
      <c r="R4" s="231"/>
    </row>
    <row r="5" spans="3:25" s="9" customFormat="1" ht="12.75" customHeight="1">
      <c r="C5" s="473" t="s">
        <v>8</v>
      </c>
      <c r="D5" s="475" t="s">
        <v>7</v>
      </c>
      <c r="E5" s="477" t="s">
        <v>19</v>
      </c>
      <c r="F5" s="477" t="s">
        <v>6</v>
      </c>
      <c r="G5" s="480" t="s">
        <v>3</v>
      </c>
      <c r="H5" s="481"/>
      <c r="I5" s="482"/>
      <c r="J5" s="477" t="s">
        <v>4</v>
      </c>
      <c r="K5" s="486" t="s">
        <v>5</v>
      </c>
      <c r="N5" s="9" t="s">
        <v>206</v>
      </c>
      <c r="O5" s="480" t="s">
        <v>3</v>
      </c>
      <c r="P5" s="481"/>
      <c r="Q5" s="482"/>
      <c r="R5" s="477" t="s">
        <v>4</v>
      </c>
    </row>
    <row r="6" spans="3:25" s="9" customFormat="1" ht="13.5" thickBot="1">
      <c r="C6" s="474"/>
      <c r="D6" s="476"/>
      <c r="E6" s="478"/>
      <c r="F6" s="478"/>
      <c r="G6" s="92" t="s">
        <v>0</v>
      </c>
      <c r="H6" s="92" t="s">
        <v>127</v>
      </c>
      <c r="I6" s="83" t="s">
        <v>20</v>
      </c>
      <c r="J6" s="479"/>
      <c r="K6" s="487"/>
      <c r="M6" s="230">
        <f>SUM(M27:M172)</f>
        <v>2095950</v>
      </c>
      <c r="N6" s="263">
        <f>SUM(N27:N172)</f>
        <v>7135.2468833481762</v>
      </c>
      <c r="O6" s="92" t="s">
        <v>0</v>
      </c>
      <c r="P6" s="92" t="s">
        <v>127</v>
      </c>
      <c r="Q6" s="83" t="s">
        <v>20</v>
      </c>
      <c r="R6" s="479"/>
      <c r="S6" s="230">
        <f>SUM(S27:S172)</f>
        <v>728750</v>
      </c>
      <c r="T6" s="263">
        <f>SUM(T27:T172)</f>
        <v>2595.7257346393585</v>
      </c>
      <c r="Y6" s="163"/>
    </row>
    <row r="7" spans="3:25" s="9" customFormat="1" ht="14.25">
      <c r="C7" s="24"/>
      <c r="D7" s="192" t="s">
        <v>9</v>
      </c>
      <c r="E7" s="5"/>
      <c r="F7" s="6"/>
      <c r="G7" s="6"/>
      <c r="H7" s="5"/>
      <c r="I7" s="6"/>
      <c r="J7" s="6"/>
      <c r="K7" s="68"/>
      <c r="M7" s="230"/>
      <c r="N7" s="230"/>
      <c r="O7" s="6"/>
      <c r="P7" s="5"/>
      <c r="Q7" s="6"/>
      <c r="R7" s="6"/>
      <c r="Y7" s="163"/>
    </row>
    <row r="8" spans="3:25" s="9" customFormat="1" ht="14.25">
      <c r="C8" s="69">
        <v>1</v>
      </c>
      <c r="D8" s="194" t="s">
        <v>21</v>
      </c>
      <c r="E8" s="237"/>
      <c r="F8" s="237"/>
      <c r="G8" s="238"/>
      <c r="H8" s="238"/>
      <c r="I8" s="259">
        <f t="shared" ref="I8:I13" si="0">J8/J$22</f>
        <v>3.8505338078291818E-2</v>
      </c>
      <c r="J8" s="239">
        <f>'BILL OF QUANTITY_02'!J26</f>
        <v>81150</v>
      </c>
      <c r="K8" s="258">
        <f t="shared" ref="K8:K13" si="1">J8/J$3</f>
        <v>289.04719501335705</v>
      </c>
      <c r="M8" s="230"/>
      <c r="N8" s="230"/>
      <c r="O8" s="238"/>
      <c r="P8" s="238"/>
      <c r="Q8" s="259">
        <f t="shared" ref="Q8:Q13" si="2">R8/R$22</f>
        <v>3.8505338078291818E-2</v>
      </c>
      <c r="R8" s="239">
        <f>'BILL OF QUANTITY_02'!R26</f>
        <v>81150</v>
      </c>
      <c r="Y8" s="163"/>
    </row>
    <row r="9" spans="3:25" s="9" customFormat="1" ht="14.25">
      <c r="C9" s="72">
        <v>3</v>
      </c>
      <c r="D9" s="195" t="s">
        <v>23</v>
      </c>
      <c r="E9" s="240"/>
      <c r="F9" s="240"/>
      <c r="G9" s="241"/>
      <c r="H9" s="241"/>
      <c r="I9" s="259">
        <f t="shared" si="0"/>
        <v>0.60014234875444838</v>
      </c>
      <c r="J9" s="213">
        <f>'BILL OF QUANTITY_02'!J39</f>
        <v>1264800</v>
      </c>
      <c r="K9" s="258">
        <f t="shared" si="1"/>
        <v>4505.0756901157611</v>
      </c>
      <c r="M9" s="230"/>
      <c r="N9" s="230"/>
      <c r="O9" s="241"/>
      <c r="P9" s="241"/>
      <c r="Q9" s="259">
        <f t="shared" si="2"/>
        <v>0.60014234875444838</v>
      </c>
      <c r="R9" s="213">
        <f>'BILL OF QUANTITY_02'!R39</f>
        <v>1264800</v>
      </c>
      <c r="Y9" s="163"/>
    </row>
    <row r="10" spans="3:25" s="9" customFormat="1" ht="14.25">
      <c r="C10" s="72">
        <v>4</v>
      </c>
      <c r="D10" s="195" t="s">
        <v>27</v>
      </c>
      <c r="E10" s="240"/>
      <c r="F10" s="240"/>
      <c r="G10" s="241"/>
      <c r="H10" s="241"/>
      <c r="I10" s="259">
        <f t="shared" si="0"/>
        <v>0.11862396204033215</v>
      </c>
      <c r="J10" s="213">
        <f>J102</f>
        <v>250000</v>
      </c>
      <c r="K10" s="258">
        <f t="shared" si="1"/>
        <v>890.47195013357077</v>
      </c>
      <c r="M10" s="230"/>
      <c r="N10" s="230"/>
      <c r="O10" s="241"/>
      <c r="P10" s="241"/>
      <c r="Q10" s="259">
        <f t="shared" si="2"/>
        <v>0.11862396204033215</v>
      </c>
      <c r="R10" s="213">
        <f>R102</f>
        <v>250000</v>
      </c>
      <c r="Y10" s="163"/>
    </row>
    <row r="11" spans="3:25" s="9" customFormat="1" ht="14.25">
      <c r="C11" s="72">
        <v>5</v>
      </c>
      <c r="D11" s="195" t="s">
        <v>28</v>
      </c>
      <c r="E11" s="240"/>
      <c r="F11" s="240"/>
      <c r="G11" s="241"/>
      <c r="H11" s="241"/>
      <c r="I11" s="259">
        <f t="shared" si="0"/>
        <v>7.141162514827995E-2</v>
      </c>
      <c r="J11" s="213">
        <f>J118</f>
        <v>150500</v>
      </c>
      <c r="K11" s="258">
        <f t="shared" si="1"/>
        <v>536.06411398040962</v>
      </c>
      <c r="M11" s="230"/>
      <c r="N11" s="230"/>
      <c r="O11" s="241"/>
      <c r="P11" s="241"/>
      <c r="Q11" s="259">
        <f t="shared" si="2"/>
        <v>7.141162514827995E-2</v>
      </c>
      <c r="R11" s="213">
        <f>R118</f>
        <v>150500</v>
      </c>
      <c r="Y11" s="163"/>
    </row>
    <row r="12" spans="3:25" s="9" customFormat="1" ht="14.25">
      <c r="C12" s="72">
        <v>6</v>
      </c>
      <c r="D12" s="195" t="s">
        <v>29</v>
      </c>
      <c r="E12" s="240"/>
      <c r="F12" s="240"/>
      <c r="G12" s="241"/>
      <c r="H12" s="241"/>
      <c r="I12" s="259">
        <f t="shared" si="0"/>
        <v>3.1553973902728349E-2</v>
      </c>
      <c r="J12" s="213">
        <v>66500</v>
      </c>
      <c r="K12" s="258">
        <f t="shared" si="1"/>
        <v>236.86553873552984</v>
      </c>
      <c r="M12" s="230"/>
      <c r="O12" s="241"/>
      <c r="P12" s="241"/>
      <c r="Q12" s="259">
        <f t="shared" si="2"/>
        <v>3.1553973902728349E-2</v>
      </c>
      <c r="R12" s="213">
        <v>66500</v>
      </c>
      <c r="Y12" s="163"/>
    </row>
    <row r="13" spans="3:25" s="9" customFormat="1" ht="14.25">
      <c r="C13" s="72">
        <v>7</v>
      </c>
      <c r="D13" s="195" t="s">
        <v>30</v>
      </c>
      <c r="E13" s="240"/>
      <c r="F13" s="240"/>
      <c r="G13" s="241"/>
      <c r="H13" s="241"/>
      <c r="I13" s="259">
        <f t="shared" si="0"/>
        <v>4.8398576512455514E-2</v>
      </c>
      <c r="J13" s="213">
        <f>'BILL OF QUANTITY_02'!J149</f>
        <v>102000</v>
      </c>
      <c r="K13" s="258">
        <f t="shared" si="1"/>
        <v>363.31255565449686</v>
      </c>
      <c r="M13" s="230"/>
      <c r="N13" s="230"/>
      <c r="O13" s="241"/>
      <c r="P13" s="241"/>
      <c r="Q13" s="259">
        <f t="shared" si="2"/>
        <v>4.8398576512455514E-2</v>
      </c>
      <c r="R13" s="213">
        <f>'BILL OF QUANTITY_02'!R149</f>
        <v>102000</v>
      </c>
      <c r="Y13" s="163"/>
    </row>
    <row r="14" spans="3:25" s="9" customFormat="1" ht="14.25">
      <c r="C14" s="72">
        <v>8</v>
      </c>
      <c r="D14" s="195" t="s">
        <v>128</v>
      </c>
      <c r="E14" s="240"/>
      <c r="F14" s="240"/>
      <c r="G14" s="241"/>
      <c r="H14" s="241"/>
      <c r="I14" s="259">
        <f>J14/J$22</f>
        <v>8.5883748517200473E-2</v>
      </c>
      <c r="J14" s="213">
        <f>'BILL OF QUANTITY_02'!J159</f>
        <v>181000</v>
      </c>
      <c r="K14" s="258">
        <f>J14/J$3</f>
        <v>644.70169189670526</v>
      </c>
      <c r="M14" s="230"/>
      <c r="N14" s="230"/>
      <c r="O14" s="241"/>
      <c r="P14" s="241"/>
      <c r="Q14" s="259">
        <f>R14/R$22</f>
        <v>8.5883748517200473E-2</v>
      </c>
      <c r="R14" s="213">
        <f>'BILL OF QUANTITY_02'!R159</f>
        <v>181000</v>
      </c>
      <c r="Y14" s="163"/>
    </row>
    <row r="15" spans="3:25" s="9" customFormat="1" ht="14.25">
      <c r="C15" s="151"/>
      <c r="D15" s="197"/>
      <c r="E15" s="240"/>
      <c r="F15" s="240"/>
      <c r="G15" s="241"/>
      <c r="H15" s="241"/>
      <c r="I15" s="242"/>
      <c r="J15" s="242"/>
      <c r="K15" s="243"/>
      <c r="M15" s="230"/>
      <c r="N15" s="230"/>
      <c r="O15" s="241"/>
      <c r="P15" s="241"/>
      <c r="Q15" s="242"/>
      <c r="R15" s="242"/>
      <c r="Y15" s="163"/>
    </row>
    <row r="16" spans="3:25" s="9" customFormat="1" ht="14.25">
      <c r="C16" s="151" t="s">
        <v>181</v>
      </c>
      <c r="D16" s="197" t="s">
        <v>182</v>
      </c>
      <c r="E16" s="240"/>
      <c r="F16" s="240"/>
      <c r="G16" s="241"/>
      <c r="H16" s="241"/>
      <c r="I16" s="242"/>
      <c r="J16" s="242"/>
      <c r="K16" s="243"/>
      <c r="M16" s="230"/>
      <c r="N16" s="230"/>
      <c r="O16" s="241"/>
      <c r="P16" s="241"/>
      <c r="Q16" s="242"/>
      <c r="R16" s="242"/>
      <c r="Y16" s="163"/>
    </row>
    <row r="17" spans="3:25" s="9" customFormat="1" ht="14.25">
      <c r="C17" s="151" t="s">
        <v>181</v>
      </c>
      <c r="D17" s="197" t="s">
        <v>195</v>
      </c>
      <c r="E17" s="240"/>
      <c r="F17" s="240"/>
      <c r="G17" s="241"/>
      <c r="H17" s="241"/>
      <c r="I17" s="242"/>
      <c r="J17" s="242"/>
      <c r="K17" s="243"/>
      <c r="M17" s="230"/>
      <c r="N17" s="230"/>
      <c r="O17" s="241"/>
      <c r="P17" s="241"/>
      <c r="Q17" s="242"/>
      <c r="R17" s="242"/>
      <c r="Y17" s="163"/>
    </row>
    <row r="18" spans="3:25" s="9" customFormat="1" ht="14.25">
      <c r="C18" s="151" t="s">
        <v>181</v>
      </c>
      <c r="D18" s="197" t="s">
        <v>199</v>
      </c>
      <c r="E18" s="240"/>
      <c r="F18" s="240"/>
      <c r="G18" s="241"/>
      <c r="H18" s="241"/>
      <c r="I18" s="242"/>
      <c r="J18" s="242"/>
      <c r="K18" s="243"/>
      <c r="M18" s="230"/>
      <c r="N18" s="230"/>
      <c r="O18" s="241"/>
      <c r="P18" s="241"/>
      <c r="Q18" s="242"/>
      <c r="R18" s="242"/>
      <c r="Y18" s="163"/>
    </row>
    <row r="19" spans="3:25" s="9" customFormat="1" ht="14.25">
      <c r="C19" s="244" t="s">
        <v>181</v>
      </c>
      <c r="D19" s="245" t="s">
        <v>196</v>
      </c>
      <c r="E19" s="246"/>
      <c r="F19" s="246"/>
      <c r="G19" s="247"/>
      <c r="H19" s="247"/>
      <c r="I19" s="248"/>
      <c r="J19" s="248"/>
      <c r="K19" s="249"/>
      <c r="M19" s="230"/>
      <c r="N19" s="230"/>
      <c r="O19" s="247"/>
      <c r="P19" s="247"/>
      <c r="Q19" s="248"/>
      <c r="R19" s="248"/>
      <c r="Y19" s="163"/>
    </row>
    <row r="20" spans="3:25" s="9" customFormat="1" thickBot="1">
      <c r="C20" s="86"/>
      <c r="D20" s="201" t="s">
        <v>26</v>
      </c>
      <c r="E20" s="250"/>
      <c r="F20" s="250"/>
      <c r="G20" s="251"/>
      <c r="H20" s="251"/>
      <c r="I20" s="252"/>
      <c r="J20" s="215">
        <f>SUM(J8:J19)</f>
        <v>2095950</v>
      </c>
      <c r="K20" s="260">
        <f>J20/J$3</f>
        <v>7465.5387355298308</v>
      </c>
      <c r="M20" s="230"/>
      <c r="N20" s="230"/>
      <c r="O20" s="251"/>
      <c r="P20" s="251"/>
      <c r="Q20" s="252"/>
      <c r="R20" s="215">
        <f>SUM(R8:R19)</f>
        <v>2095950</v>
      </c>
      <c r="Y20" s="163"/>
    </row>
    <row r="21" spans="3:25" s="9" customFormat="1" thickTop="1">
      <c r="C21" s="254"/>
      <c r="D21" s="255" t="s">
        <v>24</v>
      </c>
      <c r="E21" s="233"/>
      <c r="F21" s="233"/>
      <c r="G21" s="234"/>
      <c r="H21" s="234"/>
      <c r="I21" s="235"/>
      <c r="J21" s="216">
        <v>11550</v>
      </c>
      <c r="K21" s="236"/>
      <c r="M21" s="230"/>
      <c r="N21" s="230"/>
      <c r="O21" s="234"/>
      <c r="P21" s="234"/>
      <c r="Q21" s="235"/>
      <c r="R21" s="216">
        <v>11550</v>
      </c>
      <c r="Y21" s="163"/>
    </row>
    <row r="22" spans="3:25" s="9" customFormat="1" thickBot="1">
      <c r="C22" s="25"/>
      <c r="D22" s="205" t="s">
        <v>25</v>
      </c>
      <c r="E22" s="250"/>
      <c r="F22" s="250"/>
      <c r="G22" s="251"/>
      <c r="H22" s="251"/>
      <c r="I22" s="252"/>
      <c r="J22" s="215">
        <f>J20+J21</f>
        <v>2107500</v>
      </c>
      <c r="K22" s="260">
        <f>J22/J$3</f>
        <v>7506.678539626002</v>
      </c>
      <c r="M22" s="230"/>
      <c r="N22" s="230"/>
      <c r="O22" s="251"/>
      <c r="P22" s="251"/>
      <c r="Q22" s="252"/>
      <c r="R22" s="215">
        <f>R20+R21</f>
        <v>2107500</v>
      </c>
      <c r="Y22" s="163"/>
    </row>
    <row r="23" spans="3:25" s="9" customFormat="1" thickTop="1">
      <c r="C23" s="26"/>
      <c r="D23" s="255"/>
      <c r="E23" s="233"/>
      <c r="F23" s="233"/>
      <c r="G23" s="234"/>
      <c r="H23" s="234"/>
      <c r="I23" s="235"/>
      <c r="J23" s="217"/>
      <c r="K23" s="236"/>
      <c r="M23" s="230"/>
      <c r="N23" s="230"/>
      <c r="O23" s="234"/>
      <c r="P23" s="234"/>
      <c r="Q23" s="235"/>
      <c r="R23" s="217"/>
      <c r="Y23" s="163"/>
    </row>
    <row r="24" spans="3:25" s="9" customFormat="1" thickBot="1">
      <c r="C24" s="256"/>
      <c r="D24" s="205"/>
      <c r="E24" s="250"/>
      <c r="F24" s="250"/>
      <c r="G24" s="251"/>
      <c r="H24" s="251"/>
      <c r="I24" s="252"/>
      <c r="J24" s="218"/>
      <c r="K24" s="253"/>
      <c r="M24" s="230"/>
      <c r="N24" s="230"/>
      <c r="O24" s="251"/>
      <c r="P24" s="251"/>
      <c r="Q24" s="252"/>
      <c r="R24" s="218"/>
      <c r="Y24" s="163"/>
    </row>
    <row r="25" spans="3:25" s="9" customFormat="1" ht="15.75" thickTop="1" thickBot="1">
      <c r="C25" s="26"/>
      <c r="D25" s="211"/>
      <c r="E25" s="233"/>
      <c r="F25" s="233"/>
      <c r="G25" s="234"/>
      <c r="H25" s="234"/>
      <c r="I25" s="235"/>
      <c r="J25" s="235"/>
      <c r="K25" s="236"/>
      <c r="M25" s="230"/>
      <c r="N25" s="230"/>
      <c r="O25" s="234"/>
      <c r="P25" s="234"/>
      <c r="Q25" s="235"/>
      <c r="R25" s="235"/>
      <c r="Y25" s="163"/>
    </row>
    <row r="26" spans="3:25" s="9" customFormat="1" ht="14.25">
      <c r="C26" s="102">
        <v>1</v>
      </c>
      <c r="D26" s="103" t="s">
        <v>21</v>
      </c>
      <c r="E26" s="104"/>
      <c r="F26" s="105"/>
      <c r="G26" s="105"/>
      <c r="H26" s="105"/>
      <c r="I26" s="105"/>
      <c r="J26" s="106">
        <f>SUM(J27:J37)</f>
        <v>81150</v>
      </c>
      <c r="K26" s="108"/>
      <c r="O26" s="105"/>
      <c r="P26" s="105"/>
      <c r="Q26" s="105"/>
      <c r="R26" s="106">
        <f>SUM(R27:R37)</f>
        <v>81150</v>
      </c>
      <c r="Y26" s="163"/>
    </row>
    <row r="27" spans="3:25" s="9" customFormat="1" ht="14.25">
      <c r="C27" s="45">
        <v>1.1000000000000001</v>
      </c>
      <c r="D27" s="35" t="s">
        <v>31</v>
      </c>
      <c r="E27" s="36">
        <v>1</v>
      </c>
      <c r="F27" s="37" t="s">
        <v>10</v>
      </c>
      <c r="G27" s="38">
        <v>5000</v>
      </c>
      <c r="H27" s="38">
        <v>15000</v>
      </c>
      <c r="I27" s="96">
        <f>G27+H27</f>
        <v>20000</v>
      </c>
      <c r="J27" s="97">
        <f>E27*I27</f>
        <v>20000</v>
      </c>
      <c r="K27" s="46"/>
      <c r="M27" s="483">
        <f>SUM(J27:J37)</f>
        <v>81150</v>
      </c>
      <c r="N27" s="492">
        <f>M27/J3</f>
        <v>289.04719501335705</v>
      </c>
      <c r="O27" s="38">
        <v>5000</v>
      </c>
      <c r="P27" s="38">
        <v>15000</v>
      </c>
      <c r="Q27" s="96">
        <f>O27+P27</f>
        <v>20000</v>
      </c>
      <c r="R27" s="97">
        <f>$E27*Q27</f>
        <v>20000</v>
      </c>
      <c r="S27" s="492"/>
      <c r="T27" s="492"/>
    </row>
    <row r="28" spans="3:25" s="9" customFormat="1" ht="14.25">
      <c r="C28" s="47">
        <v>1.2</v>
      </c>
      <c r="D28" s="12" t="s">
        <v>32</v>
      </c>
      <c r="E28" s="13"/>
      <c r="F28" s="14"/>
      <c r="G28" s="15"/>
      <c r="H28" s="15"/>
      <c r="I28" s="15"/>
      <c r="J28" s="16"/>
      <c r="K28" s="48"/>
      <c r="M28" s="485"/>
      <c r="N28" s="492"/>
      <c r="O28" s="15"/>
      <c r="P28" s="15"/>
      <c r="Q28" s="15"/>
      <c r="R28" s="16"/>
      <c r="S28" s="492"/>
      <c r="T28" s="492"/>
    </row>
    <row r="29" spans="3:25" s="9" customFormat="1" ht="14.25">
      <c r="C29" s="47"/>
      <c r="D29" s="12" t="s">
        <v>35</v>
      </c>
      <c r="E29" s="13">
        <v>25</v>
      </c>
      <c r="F29" s="14" t="s">
        <v>13</v>
      </c>
      <c r="G29" s="15">
        <v>50</v>
      </c>
      <c r="H29" s="15">
        <v>150</v>
      </c>
      <c r="I29" s="96">
        <f t="shared" ref="I29:I30" si="3">G29+H29</f>
        <v>200</v>
      </c>
      <c r="J29" s="34">
        <f>E29*I29</f>
        <v>5000</v>
      </c>
      <c r="K29" s="48"/>
      <c r="M29" s="485"/>
      <c r="N29" s="492"/>
      <c r="O29" s="15">
        <v>50</v>
      </c>
      <c r="P29" s="15">
        <v>150</v>
      </c>
      <c r="Q29" s="96">
        <f t="shared" ref="Q29:Q30" si="4">O29+P29</f>
        <v>200</v>
      </c>
      <c r="R29" s="34">
        <f>$E29*Q29</f>
        <v>5000</v>
      </c>
      <c r="S29" s="492"/>
      <c r="T29" s="492"/>
    </row>
    <row r="30" spans="3:25" s="9" customFormat="1" ht="14.25">
      <c r="C30" s="47"/>
      <c r="D30" s="12" t="s">
        <v>34</v>
      </c>
      <c r="E30" s="13">
        <v>25</v>
      </c>
      <c r="F30" s="14" t="s">
        <v>13</v>
      </c>
      <c r="G30" s="15">
        <v>200</v>
      </c>
      <c r="H30" s="15">
        <v>200</v>
      </c>
      <c r="I30" s="96">
        <f t="shared" si="3"/>
        <v>400</v>
      </c>
      <c r="J30" s="34">
        <f t="shared" ref="J30:J32" si="5">E30*I30</f>
        <v>10000</v>
      </c>
      <c r="K30" s="48"/>
      <c r="M30" s="485"/>
      <c r="N30" s="492"/>
      <c r="O30" s="15">
        <v>200</v>
      </c>
      <c r="P30" s="15">
        <v>200</v>
      </c>
      <c r="Q30" s="96">
        <f t="shared" si="4"/>
        <v>400</v>
      </c>
      <c r="R30" s="34">
        <f>$E30*Q30</f>
        <v>10000</v>
      </c>
      <c r="S30" s="492"/>
      <c r="T30" s="492"/>
    </row>
    <row r="31" spans="3:25" s="9" customFormat="1" ht="14.25">
      <c r="C31" s="47">
        <v>1.3</v>
      </c>
      <c r="D31" s="12" t="s">
        <v>33</v>
      </c>
      <c r="E31" s="13"/>
      <c r="F31" s="14"/>
      <c r="G31" s="15"/>
      <c r="H31" s="15"/>
      <c r="I31" s="15"/>
      <c r="J31" s="16"/>
      <c r="K31" s="48"/>
      <c r="M31" s="485"/>
      <c r="N31" s="492"/>
      <c r="O31" s="15"/>
      <c r="P31" s="15"/>
      <c r="Q31" s="15"/>
      <c r="R31" s="16"/>
      <c r="S31" s="492"/>
      <c r="T31" s="492"/>
    </row>
    <row r="32" spans="3:25" s="9" customFormat="1" ht="28.5">
      <c r="C32" s="47"/>
      <c r="D32" s="12" t="s">
        <v>15</v>
      </c>
      <c r="E32" s="13">
        <v>25</v>
      </c>
      <c r="F32" s="14" t="s">
        <v>13</v>
      </c>
      <c r="G32" s="15">
        <v>420</v>
      </c>
      <c r="H32" s="15">
        <v>250</v>
      </c>
      <c r="I32" s="96">
        <f t="shared" ref="I32:I34" si="6">G32+H32</f>
        <v>670</v>
      </c>
      <c r="J32" s="34">
        <f t="shared" si="5"/>
        <v>16750</v>
      </c>
      <c r="K32" s="48"/>
      <c r="M32" s="485"/>
      <c r="N32" s="492"/>
      <c r="O32" s="15">
        <v>420</v>
      </c>
      <c r="P32" s="15">
        <v>250</v>
      </c>
      <c r="Q32" s="96">
        <f t="shared" ref="Q32:Q34" si="7">O32+P32</f>
        <v>670</v>
      </c>
      <c r="R32" s="34">
        <f>$E32*Q32</f>
        <v>16750</v>
      </c>
      <c r="S32" s="492"/>
      <c r="T32" s="492"/>
    </row>
    <row r="33" spans="3:20" s="9" customFormat="1" ht="14.25">
      <c r="C33" s="47">
        <v>1.3</v>
      </c>
      <c r="D33" s="12" t="s">
        <v>36</v>
      </c>
      <c r="E33" s="13">
        <v>25</v>
      </c>
      <c r="F33" s="14" t="s">
        <v>13</v>
      </c>
      <c r="G33" s="15">
        <v>250</v>
      </c>
      <c r="H33" s="15">
        <v>300</v>
      </c>
      <c r="I33" s="96">
        <f t="shared" si="6"/>
        <v>550</v>
      </c>
      <c r="J33" s="34">
        <f t="shared" ref="J33" si="8">E33*I33</f>
        <v>13750</v>
      </c>
      <c r="K33" s="48"/>
      <c r="M33" s="485"/>
      <c r="N33" s="492"/>
      <c r="O33" s="15">
        <v>250</v>
      </c>
      <c r="P33" s="15">
        <v>300</v>
      </c>
      <c r="Q33" s="96">
        <f t="shared" si="7"/>
        <v>550</v>
      </c>
      <c r="R33" s="34">
        <f>$E33*Q33</f>
        <v>13750</v>
      </c>
      <c r="S33" s="492"/>
      <c r="T33" s="492"/>
    </row>
    <row r="34" spans="3:20" s="9" customFormat="1" ht="14.25">
      <c r="C34" s="47">
        <v>1.4</v>
      </c>
      <c r="D34" s="12" t="s">
        <v>37</v>
      </c>
      <c r="E34" s="13">
        <v>25</v>
      </c>
      <c r="F34" s="14" t="s">
        <v>13</v>
      </c>
      <c r="G34" s="15">
        <v>150</v>
      </c>
      <c r="H34" s="15">
        <v>100</v>
      </c>
      <c r="I34" s="96">
        <f t="shared" si="6"/>
        <v>250</v>
      </c>
      <c r="J34" s="34">
        <f t="shared" ref="J34" si="9">E34*I34</f>
        <v>6250</v>
      </c>
      <c r="K34" s="48"/>
      <c r="M34" s="485"/>
      <c r="N34" s="492"/>
      <c r="O34" s="15">
        <v>150</v>
      </c>
      <c r="P34" s="15">
        <v>100</v>
      </c>
      <c r="Q34" s="96">
        <f t="shared" si="7"/>
        <v>250</v>
      </c>
      <c r="R34" s="34">
        <f>$E34*Q34</f>
        <v>6250</v>
      </c>
      <c r="S34" s="492"/>
      <c r="T34" s="492"/>
    </row>
    <row r="35" spans="3:20" s="9" customFormat="1" ht="14.25">
      <c r="C35" s="47">
        <v>1.5</v>
      </c>
      <c r="D35" s="44" t="s">
        <v>38</v>
      </c>
      <c r="E35" s="39"/>
      <c r="F35" s="40"/>
      <c r="G35" s="41"/>
      <c r="H35" s="41"/>
      <c r="I35" s="15"/>
      <c r="J35" s="16"/>
      <c r="K35" s="50"/>
      <c r="M35" s="485"/>
      <c r="N35" s="492"/>
      <c r="O35" s="41"/>
      <c r="P35" s="41"/>
      <c r="Q35" s="15"/>
      <c r="R35" s="16"/>
      <c r="S35" s="492"/>
      <c r="T35" s="492"/>
    </row>
    <row r="36" spans="3:20" s="9" customFormat="1" ht="14.25">
      <c r="C36" s="49"/>
      <c r="D36" s="12" t="s">
        <v>39</v>
      </c>
      <c r="E36" s="39">
        <v>1</v>
      </c>
      <c r="F36" s="40" t="s">
        <v>42</v>
      </c>
      <c r="G36" s="41">
        <v>3500</v>
      </c>
      <c r="H36" s="41">
        <v>3500</v>
      </c>
      <c r="I36" s="96">
        <f t="shared" ref="I36:I37" si="10">G36+H36</f>
        <v>7000</v>
      </c>
      <c r="J36" s="34">
        <f t="shared" ref="J36:J37" si="11">E36*I36</f>
        <v>7000</v>
      </c>
      <c r="K36" s="50"/>
      <c r="M36" s="485"/>
      <c r="N36" s="492"/>
      <c r="O36" s="41">
        <v>3500</v>
      </c>
      <c r="P36" s="41">
        <v>3500</v>
      </c>
      <c r="Q36" s="96">
        <f t="shared" ref="Q36:Q37" si="12">O36+P36</f>
        <v>7000</v>
      </c>
      <c r="R36" s="34">
        <f>$E36*Q36</f>
        <v>7000</v>
      </c>
      <c r="S36" s="492"/>
      <c r="T36" s="492"/>
    </row>
    <row r="37" spans="3:20" s="9" customFormat="1" ht="14.25">
      <c r="C37" s="49"/>
      <c r="D37" s="12" t="s">
        <v>40</v>
      </c>
      <c r="E37" s="39">
        <v>4</v>
      </c>
      <c r="F37" s="40" t="s">
        <v>41</v>
      </c>
      <c r="G37" s="41">
        <v>350</v>
      </c>
      <c r="H37" s="41">
        <v>250</v>
      </c>
      <c r="I37" s="96">
        <f t="shared" si="10"/>
        <v>600</v>
      </c>
      <c r="J37" s="34">
        <f t="shared" si="11"/>
        <v>2400</v>
      </c>
      <c r="K37" s="50"/>
      <c r="M37" s="485"/>
      <c r="N37" s="492"/>
      <c r="O37" s="41">
        <v>350</v>
      </c>
      <c r="P37" s="41">
        <v>250</v>
      </c>
      <c r="Q37" s="96">
        <f t="shared" si="12"/>
        <v>600</v>
      </c>
      <c r="R37" s="34">
        <f>$E37*Q37</f>
        <v>2400</v>
      </c>
      <c r="S37" s="492"/>
      <c r="T37" s="492"/>
    </row>
    <row r="38" spans="3:20" s="9" customFormat="1" thickBot="1">
      <c r="C38" s="98"/>
      <c r="D38" s="99"/>
      <c r="E38" s="100"/>
      <c r="F38" s="101"/>
      <c r="G38" s="101"/>
      <c r="H38" s="101"/>
      <c r="I38" s="101"/>
      <c r="J38" s="146"/>
      <c r="K38" s="147"/>
      <c r="M38" s="228"/>
      <c r="O38" s="101"/>
      <c r="P38" s="101"/>
      <c r="Q38" s="101"/>
      <c r="R38" s="146"/>
    </row>
    <row r="39" spans="3:20" s="9" customFormat="1" ht="14.25">
      <c r="C39" s="102">
        <v>3</v>
      </c>
      <c r="D39" s="103" t="s">
        <v>23</v>
      </c>
      <c r="E39" s="104"/>
      <c r="F39" s="105"/>
      <c r="G39" s="105"/>
      <c r="H39" s="105"/>
      <c r="I39" s="105"/>
      <c r="J39" s="143">
        <f>SUM(J40:J101)</f>
        <v>1264800</v>
      </c>
      <c r="K39" s="145"/>
      <c r="O39" s="105"/>
      <c r="P39" s="105"/>
      <c r="Q39" s="105"/>
      <c r="R39" s="143">
        <f>SUM(R40:R101)</f>
        <v>1264800</v>
      </c>
    </row>
    <row r="40" spans="3:20" s="9" customFormat="1" ht="14.25">
      <c r="C40" s="45">
        <v>3.1</v>
      </c>
      <c r="D40" s="35" t="s">
        <v>43</v>
      </c>
      <c r="E40" s="36"/>
      <c r="F40" s="37"/>
      <c r="G40" s="38"/>
      <c r="H40" s="38"/>
      <c r="I40" s="38"/>
      <c r="J40" s="90"/>
      <c r="K40" s="46"/>
      <c r="L40" s="11"/>
      <c r="O40" s="38"/>
      <c r="P40" s="38"/>
      <c r="Q40" s="38"/>
      <c r="R40" s="90"/>
    </row>
    <row r="41" spans="3:20" s="9" customFormat="1" ht="14.25">
      <c r="C41" s="47"/>
      <c r="D41" s="12" t="s">
        <v>46</v>
      </c>
      <c r="E41" s="13">
        <v>30</v>
      </c>
      <c r="F41" s="14" t="s">
        <v>44</v>
      </c>
      <c r="G41" s="15">
        <v>800</v>
      </c>
      <c r="H41" s="15">
        <v>600</v>
      </c>
      <c r="I41" s="96">
        <f t="shared" ref="I41:I45" si="13">G41+H41</f>
        <v>1400</v>
      </c>
      <c r="J41" s="34">
        <f t="shared" ref="J41:J97" si="14">E41*I41</f>
        <v>42000</v>
      </c>
      <c r="K41" s="48" t="s">
        <v>45</v>
      </c>
      <c r="L41" s="11"/>
      <c r="M41" s="483">
        <f>SUM(J41:J44)</f>
        <v>154000</v>
      </c>
      <c r="N41" s="492">
        <f>M41/$J$3</f>
        <v>548.53072128227961</v>
      </c>
      <c r="O41" s="15">
        <v>800</v>
      </c>
      <c r="P41" s="15">
        <v>600</v>
      </c>
      <c r="Q41" s="96">
        <f t="shared" ref="Q41:Q45" si="15">O41+P41</f>
        <v>1400</v>
      </c>
      <c r="R41" s="34">
        <f>$E41*Q41</f>
        <v>42000</v>
      </c>
      <c r="S41" s="492">
        <f>M41</f>
        <v>154000</v>
      </c>
      <c r="T41" s="492">
        <f>S41/$J$3</f>
        <v>548.53072128227961</v>
      </c>
    </row>
    <row r="42" spans="3:20" s="9" customFormat="1" ht="14.25">
      <c r="C42" s="47"/>
      <c r="D42" s="12" t="s">
        <v>47</v>
      </c>
      <c r="E42" s="13">
        <v>20</v>
      </c>
      <c r="F42" s="14" t="s">
        <v>16</v>
      </c>
      <c r="G42" s="15">
        <v>800</v>
      </c>
      <c r="H42" s="15">
        <v>600</v>
      </c>
      <c r="I42" s="96">
        <f t="shared" si="13"/>
        <v>1400</v>
      </c>
      <c r="J42" s="34">
        <f>E43*I42</f>
        <v>56000</v>
      </c>
      <c r="K42" s="48" t="s">
        <v>45</v>
      </c>
      <c r="L42" s="11"/>
      <c r="M42" s="483"/>
      <c r="N42" s="492"/>
      <c r="O42" s="15">
        <v>800</v>
      </c>
      <c r="P42" s="15">
        <v>600</v>
      </c>
      <c r="Q42" s="96">
        <f t="shared" si="15"/>
        <v>1400</v>
      </c>
      <c r="R42" s="34">
        <f t="shared" ref="R42:R45" si="16">$E42*Q42</f>
        <v>28000</v>
      </c>
      <c r="S42" s="492"/>
      <c r="T42" s="492"/>
    </row>
    <row r="43" spans="3:20" s="9" customFormat="1" ht="14.25">
      <c r="C43" s="47"/>
      <c r="D43" s="12" t="s">
        <v>78</v>
      </c>
      <c r="E43" s="13">
        <v>40</v>
      </c>
      <c r="F43" s="14" t="s">
        <v>16</v>
      </c>
      <c r="G43" s="15">
        <v>800</v>
      </c>
      <c r="H43" s="15">
        <v>600</v>
      </c>
      <c r="I43" s="96">
        <f t="shared" si="13"/>
        <v>1400</v>
      </c>
      <c r="J43" s="34">
        <f>E44*I43</f>
        <v>28000</v>
      </c>
      <c r="K43" s="48" t="s">
        <v>45</v>
      </c>
      <c r="L43" s="11"/>
      <c r="M43" s="483"/>
      <c r="N43" s="492"/>
      <c r="O43" s="15">
        <v>800</v>
      </c>
      <c r="P43" s="15">
        <v>600</v>
      </c>
      <c r="Q43" s="96">
        <f t="shared" si="15"/>
        <v>1400</v>
      </c>
      <c r="R43" s="34">
        <f t="shared" si="16"/>
        <v>56000</v>
      </c>
      <c r="S43" s="492"/>
      <c r="T43" s="492"/>
    </row>
    <row r="44" spans="3:20" s="9" customFormat="1" ht="14.25">
      <c r="C44" s="47"/>
      <c r="D44" s="12" t="s">
        <v>49</v>
      </c>
      <c r="E44" s="13">
        <v>20</v>
      </c>
      <c r="F44" s="14" t="s">
        <v>50</v>
      </c>
      <c r="G44" s="15">
        <v>800</v>
      </c>
      <c r="H44" s="15">
        <v>600</v>
      </c>
      <c r="I44" s="96">
        <f t="shared" si="13"/>
        <v>1400</v>
      </c>
      <c r="J44" s="34">
        <f t="shared" ref="J44:J45" si="17">E44*I44</f>
        <v>28000</v>
      </c>
      <c r="K44" s="48"/>
      <c r="L44" s="11"/>
      <c r="M44" s="483"/>
      <c r="N44" s="492"/>
      <c r="O44" s="15">
        <v>800</v>
      </c>
      <c r="P44" s="15">
        <v>600</v>
      </c>
      <c r="Q44" s="96">
        <f t="shared" si="15"/>
        <v>1400</v>
      </c>
      <c r="R44" s="34">
        <f t="shared" si="16"/>
        <v>28000</v>
      </c>
      <c r="S44" s="492"/>
      <c r="T44" s="492"/>
    </row>
    <row r="45" spans="3:20" s="9" customFormat="1" ht="14.25">
      <c r="C45" s="47"/>
      <c r="D45" s="12" t="s">
        <v>48</v>
      </c>
      <c r="E45" s="13">
        <v>240</v>
      </c>
      <c r="F45" s="14" t="s">
        <v>50</v>
      </c>
      <c r="G45" s="15">
        <v>200</v>
      </c>
      <c r="H45" s="15">
        <v>350</v>
      </c>
      <c r="I45" s="96">
        <f t="shared" si="13"/>
        <v>550</v>
      </c>
      <c r="J45" s="34">
        <f t="shared" si="17"/>
        <v>132000</v>
      </c>
      <c r="K45" s="48"/>
      <c r="L45" s="11"/>
      <c r="M45" s="228">
        <f>J45</f>
        <v>132000</v>
      </c>
      <c r="N45" s="164">
        <f>J45/J3</f>
        <v>470.16918967052538</v>
      </c>
      <c r="O45" s="15">
        <v>200</v>
      </c>
      <c r="P45" s="15">
        <v>350</v>
      </c>
      <c r="Q45" s="96">
        <f t="shared" si="15"/>
        <v>550</v>
      </c>
      <c r="R45" s="34">
        <f t="shared" si="16"/>
        <v>132000</v>
      </c>
      <c r="S45" s="164"/>
      <c r="T45" s="164"/>
    </row>
    <row r="46" spans="3:20" s="9" customFormat="1" ht="14.25">
      <c r="C46" s="52"/>
      <c r="D46" s="17"/>
      <c r="E46" s="18"/>
      <c r="F46" s="19"/>
      <c r="G46" s="20"/>
      <c r="H46" s="20"/>
      <c r="I46" s="20"/>
      <c r="J46" s="21"/>
      <c r="K46" s="53"/>
      <c r="L46" s="11"/>
      <c r="O46" s="20"/>
      <c r="P46" s="20"/>
      <c r="Q46" s="20"/>
      <c r="R46" s="21"/>
    </row>
    <row r="47" spans="3:20" s="9" customFormat="1" ht="14.25">
      <c r="C47" s="45">
        <v>3.2</v>
      </c>
      <c r="D47" s="35" t="s">
        <v>51</v>
      </c>
      <c r="E47" s="36"/>
      <c r="F47" s="37"/>
      <c r="G47" s="38"/>
      <c r="H47" s="38"/>
      <c r="I47" s="38"/>
      <c r="J47" s="90"/>
      <c r="K47" s="46"/>
      <c r="L47" s="11"/>
      <c r="O47" s="38"/>
      <c r="P47" s="38"/>
      <c r="Q47" s="38"/>
      <c r="R47" s="90"/>
    </row>
    <row r="48" spans="3:20" s="9" customFormat="1" ht="14.25">
      <c r="C48" s="93" t="s">
        <v>59</v>
      </c>
      <c r="D48" s="12" t="s">
        <v>54</v>
      </c>
      <c r="E48" s="13">
        <v>140</v>
      </c>
      <c r="F48" s="14" t="s">
        <v>91</v>
      </c>
      <c r="G48" s="15">
        <v>20</v>
      </c>
      <c r="H48" s="15">
        <v>100</v>
      </c>
      <c r="I48" s="96">
        <f t="shared" ref="I48:I54" si="18">G48+H48</f>
        <v>120</v>
      </c>
      <c r="J48" s="34">
        <f t="shared" ref="J48" si="19">E48*I48</f>
        <v>16800</v>
      </c>
      <c r="K48" s="48"/>
      <c r="L48" s="11"/>
      <c r="M48" s="493">
        <f>SUM(J48:J54)</f>
        <v>395250</v>
      </c>
      <c r="N48" s="492">
        <f>M48/$J$3</f>
        <v>1407.8361531611754</v>
      </c>
      <c r="O48" s="15">
        <v>20</v>
      </c>
      <c r="P48" s="15">
        <v>100</v>
      </c>
      <c r="Q48" s="96">
        <f t="shared" ref="Q48:Q49" si="20">O48+P48</f>
        <v>120</v>
      </c>
      <c r="R48" s="34">
        <f>$E48*Q48</f>
        <v>16800</v>
      </c>
      <c r="S48" s="493">
        <f>M48</f>
        <v>395250</v>
      </c>
      <c r="T48" s="492">
        <f>S48/$J$3</f>
        <v>1407.8361531611754</v>
      </c>
    </row>
    <row r="49" spans="3:20" s="9" customFormat="1" ht="14.25">
      <c r="C49" s="93" t="s">
        <v>60</v>
      </c>
      <c r="D49" s="12" t="s">
        <v>52</v>
      </c>
      <c r="E49" s="13">
        <v>480</v>
      </c>
      <c r="F49" s="14" t="s">
        <v>91</v>
      </c>
      <c r="G49" s="15">
        <v>150</v>
      </c>
      <c r="H49" s="15">
        <v>100</v>
      </c>
      <c r="I49" s="96">
        <f t="shared" si="18"/>
        <v>250</v>
      </c>
      <c r="J49" s="34">
        <f t="shared" si="14"/>
        <v>120000</v>
      </c>
      <c r="K49" s="66">
        <v>0</v>
      </c>
      <c r="L49" s="11"/>
      <c r="M49" s="493"/>
      <c r="N49" s="492"/>
      <c r="O49" s="15">
        <v>150</v>
      </c>
      <c r="P49" s="15">
        <v>100</v>
      </c>
      <c r="Q49" s="96">
        <f t="shared" si="20"/>
        <v>250</v>
      </c>
      <c r="R49" s="34">
        <f t="shared" ref="R49:R54" si="21">$E49*Q49</f>
        <v>120000</v>
      </c>
      <c r="S49" s="493"/>
      <c r="T49" s="492"/>
    </row>
    <row r="50" spans="3:20" s="9" customFormat="1" ht="14.25">
      <c r="C50" s="93" t="s">
        <v>61</v>
      </c>
      <c r="D50" s="12" t="s">
        <v>53</v>
      </c>
      <c r="E50" s="13">
        <v>320</v>
      </c>
      <c r="F50" s="14" t="s">
        <v>91</v>
      </c>
      <c r="G50" s="15">
        <v>180</v>
      </c>
      <c r="H50" s="15">
        <v>120</v>
      </c>
      <c r="I50" s="96">
        <f>G50+H50</f>
        <v>300</v>
      </c>
      <c r="J50" s="34">
        <f t="shared" si="14"/>
        <v>96000</v>
      </c>
      <c r="K50" s="48"/>
      <c r="L50" s="11"/>
      <c r="M50" s="493"/>
      <c r="N50" s="492"/>
      <c r="O50" s="15">
        <v>180</v>
      </c>
      <c r="P50" s="15">
        <v>120</v>
      </c>
      <c r="Q50" s="96">
        <f>O50+P50</f>
        <v>300</v>
      </c>
      <c r="R50" s="34">
        <f t="shared" si="21"/>
        <v>96000</v>
      </c>
      <c r="S50" s="493"/>
      <c r="T50" s="492"/>
    </row>
    <row r="51" spans="3:20" s="9" customFormat="1" ht="14.25">
      <c r="C51" s="93" t="s">
        <v>62</v>
      </c>
      <c r="D51" s="12" t="s">
        <v>55</v>
      </c>
      <c r="E51" s="13">
        <v>275</v>
      </c>
      <c r="F51" s="14" t="s">
        <v>91</v>
      </c>
      <c r="G51" s="15">
        <v>150</v>
      </c>
      <c r="H51" s="15">
        <v>100</v>
      </c>
      <c r="I51" s="96">
        <f>G51+H51</f>
        <v>250</v>
      </c>
      <c r="J51" s="34">
        <f t="shared" si="14"/>
        <v>68750</v>
      </c>
      <c r="K51" s="48"/>
      <c r="L51" s="11"/>
      <c r="M51" s="493"/>
      <c r="N51" s="492"/>
      <c r="O51" s="15">
        <v>150</v>
      </c>
      <c r="P51" s="15">
        <v>100</v>
      </c>
      <c r="Q51" s="96">
        <f>O51+P51</f>
        <v>250</v>
      </c>
      <c r="R51" s="34">
        <f t="shared" si="21"/>
        <v>68750</v>
      </c>
      <c r="S51" s="493"/>
      <c r="T51" s="492"/>
    </row>
    <row r="52" spans="3:20" s="9" customFormat="1" ht="14.25">
      <c r="C52" s="93" t="s">
        <v>63</v>
      </c>
      <c r="D52" s="12" t="s">
        <v>56</v>
      </c>
      <c r="E52" s="13">
        <v>15</v>
      </c>
      <c r="F52" s="14" t="s">
        <v>91</v>
      </c>
      <c r="G52" s="15">
        <v>150</v>
      </c>
      <c r="H52" s="15">
        <v>150</v>
      </c>
      <c r="I52" s="96">
        <f t="shared" si="18"/>
        <v>300</v>
      </c>
      <c r="J52" s="34">
        <f t="shared" si="14"/>
        <v>4500</v>
      </c>
      <c r="K52" s="48"/>
      <c r="L52" s="11"/>
      <c r="M52" s="493"/>
      <c r="N52" s="492"/>
      <c r="O52" s="15">
        <v>150</v>
      </c>
      <c r="P52" s="15">
        <v>150</v>
      </c>
      <c r="Q52" s="96">
        <f t="shared" ref="Q52:Q54" si="22">O52+P52</f>
        <v>300</v>
      </c>
      <c r="R52" s="34">
        <f t="shared" si="21"/>
        <v>4500</v>
      </c>
      <c r="S52" s="493"/>
      <c r="T52" s="492"/>
    </row>
    <row r="53" spans="3:20" s="9" customFormat="1" ht="14.25">
      <c r="C53" s="93" t="s">
        <v>64</v>
      </c>
      <c r="D53" s="12" t="s">
        <v>57</v>
      </c>
      <c r="E53" s="13">
        <v>240</v>
      </c>
      <c r="F53" s="14" t="s">
        <v>91</v>
      </c>
      <c r="G53" s="15">
        <v>200</v>
      </c>
      <c r="H53" s="15">
        <v>150</v>
      </c>
      <c r="I53" s="96">
        <f t="shared" si="18"/>
        <v>350</v>
      </c>
      <c r="J53" s="34">
        <f t="shared" si="14"/>
        <v>84000</v>
      </c>
      <c r="K53" s="48"/>
      <c r="L53" s="11"/>
      <c r="M53" s="493"/>
      <c r="N53" s="492"/>
      <c r="O53" s="15">
        <v>200</v>
      </c>
      <c r="P53" s="15">
        <v>150</v>
      </c>
      <c r="Q53" s="96">
        <f t="shared" si="22"/>
        <v>350</v>
      </c>
      <c r="R53" s="34">
        <f t="shared" si="21"/>
        <v>84000</v>
      </c>
      <c r="S53" s="493"/>
      <c r="T53" s="492"/>
    </row>
    <row r="54" spans="3:20" s="9" customFormat="1" ht="14.25">
      <c r="C54" s="93" t="s">
        <v>65</v>
      </c>
      <c r="D54" s="12" t="s">
        <v>58</v>
      </c>
      <c r="E54" s="13">
        <v>8</v>
      </c>
      <c r="F54" s="14" t="s">
        <v>91</v>
      </c>
      <c r="G54" s="15">
        <v>300</v>
      </c>
      <c r="H54" s="15">
        <v>350</v>
      </c>
      <c r="I54" s="96">
        <f t="shared" si="18"/>
        <v>650</v>
      </c>
      <c r="J54" s="34">
        <f t="shared" si="14"/>
        <v>5200</v>
      </c>
      <c r="K54" s="48"/>
      <c r="L54" s="11"/>
      <c r="M54" s="493"/>
      <c r="N54" s="492"/>
      <c r="O54" s="15">
        <v>300</v>
      </c>
      <c r="P54" s="15">
        <v>350</v>
      </c>
      <c r="Q54" s="96">
        <f t="shared" si="22"/>
        <v>650</v>
      </c>
      <c r="R54" s="34">
        <f t="shared" si="21"/>
        <v>5200</v>
      </c>
      <c r="S54" s="493"/>
      <c r="T54" s="492"/>
    </row>
    <row r="55" spans="3:20" s="9" customFormat="1" ht="14.25">
      <c r="C55" s="52"/>
      <c r="D55" s="17"/>
      <c r="E55" s="18"/>
      <c r="F55" s="19"/>
      <c r="G55" s="20"/>
      <c r="H55" s="20"/>
      <c r="I55" s="20"/>
      <c r="J55" s="21"/>
      <c r="K55" s="53"/>
      <c r="L55" s="11"/>
      <c r="O55" s="20"/>
      <c r="P55" s="20"/>
      <c r="Q55" s="20"/>
      <c r="R55" s="21"/>
    </row>
    <row r="56" spans="3:20" s="9" customFormat="1" ht="14.25">
      <c r="C56" s="45">
        <v>3.3</v>
      </c>
      <c r="D56" s="35" t="s">
        <v>66</v>
      </c>
      <c r="E56" s="36"/>
      <c r="F56" s="37"/>
      <c r="G56" s="38"/>
      <c r="H56" s="38"/>
      <c r="I56" s="38"/>
      <c r="J56" s="90"/>
      <c r="K56" s="46"/>
      <c r="L56" s="11"/>
      <c r="O56" s="38"/>
      <c r="P56" s="38"/>
      <c r="Q56" s="38"/>
      <c r="R56" s="90"/>
    </row>
    <row r="57" spans="3:20" s="9" customFormat="1" ht="14.25">
      <c r="C57" s="47"/>
      <c r="D57" s="12" t="s">
        <v>83</v>
      </c>
      <c r="E57" s="13"/>
      <c r="F57" s="14"/>
      <c r="G57" s="15"/>
      <c r="H57" s="15"/>
      <c r="I57" s="15"/>
      <c r="J57" s="16"/>
      <c r="K57" s="48" t="s">
        <v>69</v>
      </c>
      <c r="L57" s="11"/>
      <c r="O57" s="15"/>
      <c r="P57" s="15"/>
      <c r="Q57" s="15"/>
      <c r="R57" s="16"/>
    </row>
    <row r="58" spans="3:20" s="9" customFormat="1" ht="14.25">
      <c r="C58" s="47"/>
      <c r="D58" s="12" t="s">
        <v>166</v>
      </c>
      <c r="E58" s="13">
        <v>6</v>
      </c>
      <c r="F58" s="14" t="s">
        <v>12</v>
      </c>
      <c r="G58" s="15">
        <v>2000</v>
      </c>
      <c r="H58" s="15">
        <v>1000</v>
      </c>
      <c r="I58" s="96">
        <f t="shared" ref="I58:I64" si="23">G58+H58</f>
        <v>3000</v>
      </c>
      <c r="J58" s="34">
        <f t="shared" ref="J58:J63" si="24">E58*I58</f>
        <v>18000</v>
      </c>
      <c r="K58" s="48"/>
      <c r="L58" s="11"/>
      <c r="M58" s="483">
        <f>SUM(J58:J64)</f>
        <v>43000</v>
      </c>
      <c r="N58" s="484">
        <f>M58/J3</f>
        <v>153.16117542297417</v>
      </c>
      <c r="O58" s="15">
        <v>2000</v>
      </c>
      <c r="P58" s="15">
        <v>1000</v>
      </c>
      <c r="Q58" s="96">
        <f t="shared" ref="Q58" si="25">O58+P58</f>
        <v>3000</v>
      </c>
      <c r="R58" s="34">
        <f>$E58*Q58</f>
        <v>18000</v>
      </c>
      <c r="S58" s="484"/>
      <c r="T58" s="484"/>
    </row>
    <row r="59" spans="3:20" s="9" customFormat="1" ht="14.25">
      <c r="C59" s="47"/>
      <c r="D59" s="137" t="s">
        <v>189</v>
      </c>
      <c r="E59" s="138">
        <v>1</v>
      </c>
      <c r="F59" s="139" t="s">
        <v>12</v>
      </c>
      <c r="G59" s="188">
        <v>2500</v>
      </c>
      <c r="H59" s="188">
        <v>1500</v>
      </c>
      <c r="I59" s="140">
        <f>G59+H59</f>
        <v>4000</v>
      </c>
      <c r="J59" s="132">
        <f t="shared" si="24"/>
        <v>4000</v>
      </c>
      <c r="K59" s="133"/>
      <c r="L59" s="11"/>
      <c r="M59" s="485"/>
      <c r="N59" s="484"/>
      <c r="O59" s="188">
        <v>2500</v>
      </c>
      <c r="P59" s="188">
        <v>1500</v>
      </c>
      <c r="Q59" s="140">
        <f>O59+P59</f>
        <v>4000</v>
      </c>
      <c r="R59" s="34">
        <f t="shared" ref="R59:R64" si="26">$E59*Q59</f>
        <v>4000</v>
      </c>
      <c r="S59" s="484"/>
      <c r="T59" s="484"/>
    </row>
    <row r="60" spans="3:20" s="9" customFormat="1" ht="14.25">
      <c r="C60" s="47"/>
      <c r="D60" s="137" t="s">
        <v>188</v>
      </c>
      <c r="E60" s="138">
        <v>2</v>
      </c>
      <c r="F60" s="139" t="s">
        <v>12</v>
      </c>
      <c r="G60" s="188">
        <v>2500</v>
      </c>
      <c r="H60" s="188">
        <v>1500</v>
      </c>
      <c r="I60" s="140">
        <f>G60+H60</f>
        <v>4000</v>
      </c>
      <c r="J60" s="132">
        <f t="shared" si="24"/>
        <v>8000</v>
      </c>
      <c r="K60" s="133"/>
      <c r="L60" s="11"/>
      <c r="M60" s="485"/>
      <c r="N60" s="484"/>
      <c r="O60" s="188">
        <v>2500</v>
      </c>
      <c r="P60" s="188">
        <v>1500</v>
      </c>
      <c r="Q60" s="140">
        <f>O60+P60</f>
        <v>4000</v>
      </c>
      <c r="R60" s="34">
        <f t="shared" si="26"/>
        <v>8000</v>
      </c>
      <c r="S60" s="484"/>
      <c r="T60" s="484"/>
    </row>
    <row r="61" spans="3:20" s="9" customFormat="1" ht="14.25">
      <c r="C61" s="47"/>
      <c r="D61" s="12" t="s">
        <v>167</v>
      </c>
      <c r="E61" s="13">
        <v>1</v>
      </c>
      <c r="F61" s="14" t="s">
        <v>12</v>
      </c>
      <c r="G61" s="15">
        <v>2500</v>
      </c>
      <c r="H61" s="15">
        <v>1500</v>
      </c>
      <c r="I61" s="96">
        <f>G61+H61</f>
        <v>4000</v>
      </c>
      <c r="J61" s="34">
        <f t="shared" si="24"/>
        <v>4000</v>
      </c>
      <c r="K61" s="48"/>
      <c r="L61" s="11"/>
      <c r="M61" s="485"/>
      <c r="N61" s="484"/>
      <c r="O61" s="15">
        <v>2500</v>
      </c>
      <c r="P61" s="15">
        <v>1500</v>
      </c>
      <c r="Q61" s="96">
        <f>O61+P61</f>
        <v>4000</v>
      </c>
      <c r="R61" s="34">
        <f t="shared" si="26"/>
        <v>4000</v>
      </c>
      <c r="S61" s="484"/>
      <c r="T61" s="484"/>
    </row>
    <row r="62" spans="3:20" s="9" customFormat="1" ht="14.25">
      <c r="C62" s="47"/>
      <c r="D62" s="12" t="s">
        <v>168</v>
      </c>
      <c r="E62" s="13">
        <v>1</v>
      </c>
      <c r="F62" s="14" t="s">
        <v>12</v>
      </c>
      <c r="G62" s="15">
        <v>2000</v>
      </c>
      <c r="H62" s="15">
        <v>1000</v>
      </c>
      <c r="I62" s="96">
        <f>G62+H62</f>
        <v>3000</v>
      </c>
      <c r="J62" s="34">
        <f t="shared" si="24"/>
        <v>3000</v>
      </c>
      <c r="K62" s="48"/>
      <c r="L62" s="11"/>
      <c r="M62" s="485"/>
      <c r="N62" s="484"/>
      <c r="O62" s="15">
        <v>2000</v>
      </c>
      <c r="P62" s="15">
        <v>1000</v>
      </c>
      <c r="Q62" s="96">
        <f>O62+P62</f>
        <v>3000</v>
      </c>
      <c r="R62" s="34">
        <f t="shared" si="26"/>
        <v>3000</v>
      </c>
      <c r="S62" s="484"/>
      <c r="T62" s="484"/>
    </row>
    <row r="63" spans="3:20" s="9" customFormat="1" ht="14.25">
      <c r="C63" s="47"/>
      <c r="D63" s="12" t="s">
        <v>169</v>
      </c>
      <c r="E63" s="13">
        <v>2</v>
      </c>
      <c r="F63" s="14" t="s">
        <v>12</v>
      </c>
      <c r="G63" s="15">
        <v>2000</v>
      </c>
      <c r="H63" s="15">
        <v>1000</v>
      </c>
      <c r="I63" s="96">
        <f>G63+H63</f>
        <v>3000</v>
      </c>
      <c r="J63" s="34">
        <f t="shared" si="24"/>
        <v>6000</v>
      </c>
      <c r="K63" s="48"/>
      <c r="L63" s="11"/>
      <c r="M63" s="485"/>
      <c r="N63" s="484"/>
      <c r="O63" s="15">
        <v>2000</v>
      </c>
      <c r="P63" s="15">
        <v>1000</v>
      </c>
      <c r="Q63" s="96">
        <f>O63+P63</f>
        <v>3000</v>
      </c>
      <c r="R63" s="34">
        <f t="shared" si="26"/>
        <v>6000</v>
      </c>
      <c r="S63" s="484"/>
      <c r="T63" s="484"/>
    </row>
    <row r="64" spans="3:20" s="9" customFormat="1" ht="14.25">
      <c r="C64" s="47"/>
      <c r="D64" s="94" t="s">
        <v>86</v>
      </c>
      <c r="E64" s="13"/>
      <c r="F64" s="14"/>
      <c r="G64" s="15"/>
      <c r="H64" s="15"/>
      <c r="I64" s="96">
        <f t="shared" si="23"/>
        <v>0</v>
      </c>
      <c r="J64" s="34"/>
      <c r="K64" s="48"/>
      <c r="L64" s="11"/>
      <c r="M64" s="485"/>
      <c r="N64" s="484"/>
      <c r="O64" s="15"/>
      <c r="P64" s="15"/>
      <c r="Q64" s="96">
        <f t="shared" ref="Q64" si="27">O64+P64</f>
        <v>0</v>
      </c>
      <c r="R64" s="34">
        <f t="shared" si="26"/>
        <v>0</v>
      </c>
      <c r="S64" s="484"/>
      <c r="T64" s="484"/>
    </row>
    <row r="65" spans="3:21" s="9" customFormat="1" ht="14.25">
      <c r="C65" s="47"/>
      <c r="D65" s="12" t="s">
        <v>67</v>
      </c>
      <c r="E65" s="13"/>
      <c r="F65" s="14"/>
      <c r="G65" s="15"/>
      <c r="H65" s="15"/>
      <c r="I65" s="15"/>
      <c r="J65" s="16"/>
      <c r="K65" s="48"/>
      <c r="L65" s="11"/>
      <c r="O65" s="15"/>
      <c r="P65" s="15"/>
      <c r="Q65" s="15"/>
      <c r="R65" s="16"/>
    </row>
    <row r="66" spans="3:21" s="9" customFormat="1" ht="14.25">
      <c r="C66" s="47"/>
      <c r="D66" s="12" t="s">
        <v>84</v>
      </c>
      <c r="E66" s="13">
        <v>4</v>
      </c>
      <c r="F66" s="14" t="s">
        <v>12</v>
      </c>
      <c r="G66" s="15">
        <v>12000</v>
      </c>
      <c r="H66" s="15">
        <v>8000</v>
      </c>
      <c r="I66" s="96">
        <f t="shared" ref="I66" si="28">G66+H66</f>
        <v>20000</v>
      </c>
      <c r="J66" s="34">
        <f t="shared" ref="J66" si="29">E66*I66</f>
        <v>80000</v>
      </c>
      <c r="K66" s="48"/>
      <c r="L66" s="11"/>
      <c r="M66" s="483">
        <f>SUM(J66:J71)</f>
        <v>187000</v>
      </c>
      <c r="N66" s="483">
        <f>M66/J3</f>
        <v>666.0730186999109</v>
      </c>
      <c r="O66" s="15">
        <v>12000</v>
      </c>
      <c r="P66" s="15">
        <v>8000</v>
      </c>
      <c r="Q66" s="96">
        <f t="shared" ref="Q66" si="30">O66+P66</f>
        <v>20000</v>
      </c>
      <c r="R66" s="34">
        <f>$E66*Q66</f>
        <v>80000</v>
      </c>
      <c r="S66" s="483"/>
      <c r="T66" s="483"/>
    </row>
    <row r="67" spans="3:21" s="9" customFormat="1" ht="14.25">
      <c r="C67" s="47"/>
      <c r="D67" s="12" t="s">
        <v>85</v>
      </c>
      <c r="E67" s="13">
        <v>6</v>
      </c>
      <c r="F67" s="14" t="s">
        <v>12</v>
      </c>
      <c r="G67" s="15">
        <v>6500</v>
      </c>
      <c r="H67" s="15">
        <v>5000</v>
      </c>
      <c r="I67" s="96">
        <f>G67+H67</f>
        <v>11500</v>
      </c>
      <c r="J67" s="34">
        <f>E67*I67</f>
        <v>69000</v>
      </c>
      <c r="K67" s="48"/>
      <c r="L67" s="11"/>
      <c r="M67" s="483"/>
      <c r="N67" s="483"/>
      <c r="O67" s="15">
        <v>6500</v>
      </c>
      <c r="P67" s="15">
        <v>5000</v>
      </c>
      <c r="Q67" s="96">
        <f>O67+P67</f>
        <v>11500</v>
      </c>
      <c r="R67" s="34">
        <f t="shared" ref="R67:R71" si="31">$E67*Q67</f>
        <v>69000</v>
      </c>
      <c r="S67" s="483"/>
      <c r="T67" s="483"/>
    </row>
    <row r="68" spans="3:21" s="9" customFormat="1" ht="14.25">
      <c r="C68" s="47"/>
      <c r="D68" s="12" t="s">
        <v>162</v>
      </c>
      <c r="E68" s="13">
        <v>2</v>
      </c>
      <c r="F68" s="14" t="s">
        <v>12</v>
      </c>
      <c r="G68" s="15">
        <v>3500</v>
      </c>
      <c r="H68" s="15">
        <v>2500</v>
      </c>
      <c r="I68" s="96">
        <f t="shared" ref="I68:I71" si="32">G68+H68</f>
        <v>6000</v>
      </c>
      <c r="J68" s="34">
        <f t="shared" ref="J68:J71" si="33">E68*I68</f>
        <v>12000</v>
      </c>
      <c r="K68" s="48"/>
      <c r="L68" s="11"/>
      <c r="M68" s="483"/>
      <c r="N68" s="483"/>
      <c r="O68" s="15">
        <v>3500</v>
      </c>
      <c r="P68" s="15">
        <v>2500</v>
      </c>
      <c r="Q68" s="96">
        <f t="shared" ref="Q68:Q71" si="34">O68+P68</f>
        <v>6000</v>
      </c>
      <c r="R68" s="34">
        <f t="shared" si="31"/>
        <v>12000</v>
      </c>
      <c r="S68" s="483"/>
      <c r="T68" s="483"/>
    </row>
    <row r="69" spans="3:21" s="9" customFormat="1" ht="14.25">
      <c r="C69" s="47"/>
      <c r="D69" s="12" t="s">
        <v>163</v>
      </c>
      <c r="E69" s="13">
        <v>1</v>
      </c>
      <c r="F69" s="14" t="s">
        <v>12</v>
      </c>
      <c r="G69" s="15">
        <v>2000</v>
      </c>
      <c r="H69" s="15">
        <v>1500</v>
      </c>
      <c r="I69" s="96">
        <f t="shared" si="32"/>
        <v>3500</v>
      </c>
      <c r="J69" s="34">
        <f t="shared" si="33"/>
        <v>3500</v>
      </c>
      <c r="K69" s="48"/>
      <c r="L69" s="11"/>
      <c r="M69" s="483"/>
      <c r="N69" s="483"/>
      <c r="O69" s="15">
        <v>2000</v>
      </c>
      <c r="P69" s="15">
        <v>1500</v>
      </c>
      <c r="Q69" s="96">
        <f t="shared" si="34"/>
        <v>3500</v>
      </c>
      <c r="R69" s="34">
        <f t="shared" si="31"/>
        <v>3500</v>
      </c>
      <c r="S69" s="483"/>
      <c r="T69" s="483"/>
    </row>
    <row r="70" spans="3:21" s="9" customFormat="1" ht="14.25">
      <c r="C70" s="47"/>
      <c r="D70" s="137" t="s">
        <v>190</v>
      </c>
      <c r="E70" s="138">
        <v>4</v>
      </c>
      <c r="F70" s="139" t="s">
        <v>12</v>
      </c>
      <c r="G70" s="188">
        <v>2500</v>
      </c>
      <c r="H70" s="188">
        <v>2000</v>
      </c>
      <c r="I70" s="140">
        <f t="shared" si="32"/>
        <v>4500</v>
      </c>
      <c r="J70" s="132">
        <f t="shared" si="33"/>
        <v>18000</v>
      </c>
      <c r="K70" s="133"/>
      <c r="L70" s="11"/>
      <c r="M70" s="483"/>
      <c r="N70" s="483"/>
      <c r="O70" s="188">
        <v>2500</v>
      </c>
      <c r="P70" s="188">
        <v>2000</v>
      </c>
      <c r="Q70" s="140">
        <f t="shared" si="34"/>
        <v>4500</v>
      </c>
      <c r="R70" s="34">
        <f t="shared" si="31"/>
        <v>18000</v>
      </c>
      <c r="S70" s="483"/>
      <c r="T70" s="483"/>
      <c r="U70" s="9" t="s">
        <v>175</v>
      </c>
    </row>
    <row r="71" spans="3:21" s="9" customFormat="1" ht="14.25">
      <c r="C71" s="47"/>
      <c r="D71" s="12" t="s">
        <v>164</v>
      </c>
      <c r="E71" s="13">
        <v>1</v>
      </c>
      <c r="F71" s="14" t="s">
        <v>12</v>
      </c>
      <c r="G71" s="15">
        <v>2500</v>
      </c>
      <c r="H71" s="15">
        <v>2000</v>
      </c>
      <c r="I71" s="96">
        <f t="shared" si="32"/>
        <v>4500</v>
      </c>
      <c r="J71" s="34">
        <f t="shared" si="33"/>
        <v>4500</v>
      </c>
      <c r="K71" s="48"/>
      <c r="L71" s="11"/>
      <c r="M71" s="483"/>
      <c r="N71" s="483"/>
      <c r="O71" s="15">
        <v>2500</v>
      </c>
      <c r="P71" s="15">
        <v>2000</v>
      </c>
      <c r="Q71" s="96">
        <f t="shared" si="34"/>
        <v>4500</v>
      </c>
      <c r="R71" s="34">
        <f t="shared" si="31"/>
        <v>4500</v>
      </c>
      <c r="S71" s="483"/>
      <c r="T71" s="483"/>
    </row>
    <row r="72" spans="3:21" s="9" customFormat="1" ht="14.25">
      <c r="C72" s="47"/>
      <c r="D72" s="94" t="s">
        <v>86</v>
      </c>
      <c r="E72" s="13"/>
      <c r="F72" s="14"/>
      <c r="G72" s="15"/>
      <c r="H72" s="15"/>
      <c r="I72" s="15"/>
      <c r="J72" s="16"/>
      <c r="K72" s="48"/>
      <c r="L72" s="11"/>
      <c r="O72" s="15"/>
      <c r="P72" s="15"/>
      <c r="Q72" s="15"/>
      <c r="R72" s="16"/>
    </row>
    <row r="73" spans="3:21" s="9" customFormat="1" ht="14.25">
      <c r="C73" s="47"/>
      <c r="D73" s="12" t="s">
        <v>165</v>
      </c>
      <c r="E73" s="13">
        <v>1</v>
      </c>
      <c r="F73" s="14" t="s">
        <v>12</v>
      </c>
      <c r="G73" s="15">
        <v>25000</v>
      </c>
      <c r="H73" s="15">
        <v>20000</v>
      </c>
      <c r="I73" s="96">
        <f t="shared" ref="I73:I74" si="35">G73+H73</f>
        <v>45000</v>
      </c>
      <c r="J73" s="34">
        <f t="shared" ref="J73:J79" si="36">E73*I73</f>
        <v>45000</v>
      </c>
      <c r="K73" s="48" t="s">
        <v>70</v>
      </c>
      <c r="L73" s="11"/>
      <c r="M73" s="483">
        <f>SUM(J73:J79)</f>
        <v>182000</v>
      </c>
      <c r="N73" s="484">
        <f>M73/J3</f>
        <v>648.26357969723949</v>
      </c>
      <c r="O73" s="15">
        <v>25000</v>
      </c>
      <c r="P73" s="15">
        <v>20000</v>
      </c>
      <c r="Q73" s="96">
        <f t="shared" ref="Q73:Q74" si="37">O73+P73</f>
        <v>45000</v>
      </c>
      <c r="R73" s="34">
        <f>$E73*Q73</f>
        <v>45000</v>
      </c>
      <c r="S73" s="484"/>
      <c r="T73" s="484"/>
    </row>
    <row r="74" spans="3:21" s="9" customFormat="1" ht="14.25">
      <c r="C74" s="47"/>
      <c r="D74" s="12" t="s">
        <v>171</v>
      </c>
      <c r="E74" s="13">
        <v>1</v>
      </c>
      <c r="F74" s="14" t="s">
        <v>12</v>
      </c>
      <c r="G74" s="15">
        <v>12000</v>
      </c>
      <c r="H74" s="15">
        <v>8000</v>
      </c>
      <c r="I74" s="96">
        <f t="shared" si="35"/>
        <v>20000</v>
      </c>
      <c r="J74" s="34">
        <f t="shared" si="36"/>
        <v>20000</v>
      </c>
      <c r="K74" s="48" t="s">
        <v>71</v>
      </c>
      <c r="L74" s="11"/>
      <c r="M74" s="485"/>
      <c r="N74" s="484"/>
      <c r="O74" s="15">
        <v>12000</v>
      </c>
      <c r="P74" s="15">
        <v>8000</v>
      </c>
      <c r="Q74" s="96">
        <f t="shared" si="37"/>
        <v>20000</v>
      </c>
      <c r="R74" s="34">
        <f>$E74*Q74</f>
        <v>20000</v>
      </c>
      <c r="S74" s="484"/>
      <c r="T74" s="484"/>
    </row>
    <row r="75" spans="3:21" s="9" customFormat="1" ht="14.25">
      <c r="C75" s="47"/>
      <c r="D75" s="12" t="s">
        <v>68</v>
      </c>
      <c r="E75" s="13"/>
      <c r="F75" s="14"/>
      <c r="G75" s="15"/>
      <c r="H75" s="15"/>
      <c r="I75" s="15"/>
      <c r="J75" s="16"/>
      <c r="K75" s="48"/>
      <c r="L75" s="11"/>
      <c r="M75" s="485"/>
      <c r="N75" s="484"/>
      <c r="O75" s="15"/>
      <c r="P75" s="15"/>
      <c r="Q75" s="15"/>
      <c r="R75" s="16"/>
      <c r="S75" s="484"/>
      <c r="T75" s="484"/>
    </row>
    <row r="76" spans="3:21" s="9" customFormat="1" ht="14.25">
      <c r="C76" s="47"/>
      <c r="D76" s="12" t="s">
        <v>172</v>
      </c>
      <c r="E76" s="13">
        <v>1</v>
      </c>
      <c r="F76" s="14" t="s">
        <v>12</v>
      </c>
      <c r="G76" s="15">
        <v>8000</v>
      </c>
      <c r="H76" s="15">
        <v>5000</v>
      </c>
      <c r="I76" s="96">
        <f>G76+H76</f>
        <v>13000</v>
      </c>
      <c r="J76" s="34">
        <f t="shared" si="36"/>
        <v>13000</v>
      </c>
      <c r="K76" s="48"/>
      <c r="L76" s="11"/>
      <c r="M76" s="485"/>
      <c r="N76" s="484"/>
      <c r="O76" s="15">
        <v>8000</v>
      </c>
      <c r="P76" s="15">
        <v>5000</v>
      </c>
      <c r="Q76" s="96">
        <f>O76+P76</f>
        <v>13000</v>
      </c>
      <c r="R76" s="34">
        <f>$E76*Q76</f>
        <v>13000</v>
      </c>
      <c r="S76" s="484"/>
      <c r="T76" s="484"/>
    </row>
    <row r="77" spans="3:21" s="9" customFormat="1" ht="14.25">
      <c r="C77" s="47"/>
      <c r="D77" s="12" t="s">
        <v>170</v>
      </c>
      <c r="E77" s="13">
        <v>2</v>
      </c>
      <c r="F77" s="14" t="s">
        <v>12</v>
      </c>
      <c r="G77" s="15">
        <v>23000</v>
      </c>
      <c r="H77" s="15">
        <v>20000</v>
      </c>
      <c r="I77" s="96">
        <f>G77+H77</f>
        <v>43000</v>
      </c>
      <c r="J77" s="34">
        <f t="shared" si="36"/>
        <v>86000</v>
      </c>
      <c r="K77" s="48"/>
      <c r="L77" s="11"/>
      <c r="M77" s="485"/>
      <c r="N77" s="484"/>
      <c r="O77" s="15">
        <v>23000</v>
      </c>
      <c r="P77" s="15">
        <v>20000</v>
      </c>
      <c r="Q77" s="96">
        <f>O77+P77</f>
        <v>43000</v>
      </c>
      <c r="R77" s="34">
        <f t="shared" ref="R77:R79" si="38">$E77*Q77</f>
        <v>86000</v>
      </c>
      <c r="S77" s="484"/>
      <c r="T77" s="484"/>
    </row>
    <row r="78" spans="3:21" s="9" customFormat="1" ht="14.25">
      <c r="C78" s="49"/>
      <c r="D78" s="12" t="s">
        <v>173</v>
      </c>
      <c r="E78" s="39">
        <v>1</v>
      </c>
      <c r="F78" s="40" t="s">
        <v>12</v>
      </c>
      <c r="G78" s="41">
        <v>4000</v>
      </c>
      <c r="H78" s="41">
        <v>3000</v>
      </c>
      <c r="I78" s="96">
        <f t="shared" ref="I78:I79" si="39">G78+H78</f>
        <v>7000</v>
      </c>
      <c r="J78" s="131">
        <f t="shared" si="36"/>
        <v>7000</v>
      </c>
      <c r="K78" s="50"/>
      <c r="L78" s="11"/>
      <c r="M78" s="485"/>
      <c r="N78" s="484"/>
      <c r="O78" s="41">
        <v>4000</v>
      </c>
      <c r="P78" s="41">
        <v>3000</v>
      </c>
      <c r="Q78" s="96">
        <f t="shared" ref="Q78:Q79" si="40">O78+P78</f>
        <v>7000</v>
      </c>
      <c r="R78" s="34">
        <f t="shared" si="38"/>
        <v>7000</v>
      </c>
      <c r="S78" s="484"/>
      <c r="T78" s="484"/>
    </row>
    <row r="79" spans="3:21" s="9" customFormat="1" ht="14.25">
      <c r="C79" s="49"/>
      <c r="D79" s="12" t="s">
        <v>174</v>
      </c>
      <c r="E79" s="39">
        <v>1</v>
      </c>
      <c r="F79" s="40" t="s">
        <v>12</v>
      </c>
      <c r="G79" s="41">
        <v>6000</v>
      </c>
      <c r="H79" s="41">
        <v>5000</v>
      </c>
      <c r="I79" s="96">
        <f t="shared" si="39"/>
        <v>11000</v>
      </c>
      <c r="J79" s="131">
        <f t="shared" si="36"/>
        <v>11000</v>
      </c>
      <c r="K79" s="50"/>
      <c r="L79" s="11"/>
      <c r="M79" s="485"/>
      <c r="N79" s="484"/>
      <c r="O79" s="41">
        <v>6000</v>
      </c>
      <c r="P79" s="41">
        <v>5000</v>
      </c>
      <c r="Q79" s="96">
        <f t="shared" si="40"/>
        <v>11000</v>
      </c>
      <c r="R79" s="34">
        <f t="shared" si="38"/>
        <v>11000</v>
      </c>
      <c r="S79" s="484"/>
      <c r="T79" s="484"/>
    </row>
    <row r="80" spans="3:21" s="9" customFormat="1" thickBot="1">
      <c r="C80" s="220"/>
      <c r="D80" s="221"/>
      <c r="E80" s="222"/>
      <c r="F80" s="223"/>
      <c r="G80" s="224"/>
      <c r="H80" s="224"/>
      <c r="I80" s="224"/>
      <c r="J80" s="225"/>
      <c r="K80" s="226"/>
      <c r="L80" s="11"/>
      <c r="O80" s="224"/>
      <c r="P80" s="224"/>
      <c r="Q80" s="224"/>
      <c r="R80" s="225"/>
    </row>
    <row r="81" spans="3:20" s="9" customFormat="1" thickTop="1">
      <c r="C81" s="45">
        <v>3.4</v>
      </c>
      <c r="D81" s="35" t="s">
        <v>72</v>
      </c>
      <c r="E81" s="36"/>
      <c r="F81" s="37"/>
      <c r="G81" s="38"/>
      <c r="H81" s="38"/>
      <c r="I81" s="38"/>
      <c r="J81" s="90"/>
      <c r="K81" s="46"/>
      <c r="L81" s="11"/>
      <c r="O81" s="38"/>
      <c r="P81" s="38"/>
      <c r="Q81" s="38"/>
      <c r="R81" s="90"/>
    </row>
    <row r="82" spans="3:20" s="9" customFormat="1" ht="14.25">
      <c r="C82" s="47" t="s">
        <v>75</v>
      </c>
      <c r="D82" s="12" t="s">
        <v>73</v>
      </c>
      <c r="E82" s="13"/>
      <c r="F82" s="14"/>
      <c r="G82" s="15"/>
      <c r="H82" s="15"/>
      <c r="I82" s="15"/>
      <c r="J82" s="16"/>
      <c r="K82" s="48"/>
      <c r="L82" s="11"/>
      <c r="O82" s="15"/>
      <c r="P82" s="15"/>
      <c r="Q82" s="15"/>
      <c r="R82" s="16"/>
    </row>
    <row r="83" spans="3:20" s="9" customFormat="1" ht="14.25">
      <c r="C83" s="47"/>
      <c r="D83" s="12" t="s">
        <v>81</v>
      </c>
      <c r="E83" s="13">
        <v>3</v>
      </c>
      <c r="F83" s="14" t="s">
        <v>124</v>
      </c>
      <c r="G83" s="144" t="s">
        <v>179</v>
      </c>
      <c r="H83" s="15">
        <v>1000</v>
      </c>
      <c r="I83" s="96">
        <f>H83</f>
        <v>1000</v>
      </c>
      <c r="J83" s="34">
        <f t="shared" ref="J83:J84" si="41">E83*I83</f>
        <v>3000</v>
      </c>
      <c r="K83" s="48"/>
      <c r="L83" s="11"/>
      <c r="M83" s="483">
        <f>SUM(J83:J100)</f>
        <v>171550</v>
      </c>
      <c r="N83" s="491">
        <f>J3</f>
        <v>280.75</v>
      </c>
      <c r="O83" s="144" t="s">
        <v>179</v>
      </c>
      <c r="P83" s="15">
        <v>1000</v>
      </c>
      <c r="Q83" s="96">
        <f>P83</f>
        <v>1000</v>
      </c>
      <c r="R83" s="34">
        <f>$E83*Q83</f>
        <v>3000</v>
      </c>
      <c r="S83" s="491"/>
      <c r="T83" s="491"/>
    </row>
    <row r="84" spans="3:20" s="9" customFormat="1" ht="14.25">
      <c r="C84" s="47"/>
      <c r="D84" s="12" t="s">
        <v>82</v>
      </c>
      <c r="E84" s="13">
        <v>3</v>
      </c>
      <c r="F84" s="14" t="s">
        <v>124</v>
      </c>
      <c r="G84" s="144" t="s">
        <v>179</v>
      </c>
      <c r="H84" s="15">
        <v>1000</v>
      </c>
      <c r="I84" s="96">
        <f t="shared" ref="I84:I85" si="42">H84</f>
        <v>1000</v>
      </c>
      <c r="J84" s="34">
        <f t="shared" si="41"/>
        <v>3000</v>
      </c>
      <c r="K84" s="48"/>
      <c r="L84" s="11"/>
      <c r="M84" s="483"/>
      <c r="N84" s="491"/>
      <c r="O84" s="144" t="s">
        <v>179</v>
      </c>
      <c r="P84" s="15">
        <v>1000</v>
      </c>
      <c r="Q84" s="96">
        <f t="shared" ref="Q84:Q85" si="43">P84</f>
        <v>1000</v>
      </c>
      <c r="R84" s="34">
        <f t="shared" ref="R84:R89" si="44">$E84*Q84</f>
        <v>3000</v>
      </c>
      <c r="S84" s="491"/>
      <c r="T84" s="491"/>
    </row>
    <row r="85" spans="3:20" s="9" customFormat="1" ht="14.25">
      <c r="C85" s="47"/>
      <c r="D85" s="12" t="s">
        <v>158</v>
      </c>
      <c r="E85" s="13">
        <v>3</v>
      </c>
      <c r="F85" s="14" t="s">
        <v>124</v>
      </c>
      <c r="G85" s="144" t="s">
        <v>179</v>
      </c>
      <c r="H85" s="15">
        <v>1000</v>
      </c>
      <c r="I85" s="96">
        <f t="shared" si="42"/>
        <v>1000</v>
      </c>
      <c r="J85" s="34">
        <f t="shared" si="14"/>
        <v>3000</v>
      </c>
      <c r="K85" s="48"/>
      <c r="L85" s="11"/>
      <c r="M85" s="483"/>
      <c r="N85" s="491"/>
      <c r="O85" s="144" t="s">
        <v>179</v>
      </c>
      <c r="P85" s="15">
        <v>1000</v>
      </c>
      <c r="Q85" s="96">
        <f t="shared" si="43"/>
        <v>1000</v>
      </c>
      <c r="R85" s="34">
        <f t="shared" si="44"/>
        <v>3000</v>
      </c>
      <c r="S85" s="491"/>
      <c r="T85" s="491"/>
    </row>
    <row r="86" spans="3:20" s="9" customFormat="1" ht="14.25">
      <c r="C86" s="47"/>
      <c r="D86" s="12" t="s">
        <v>157</v>
      </c>
      <c r="E86" s="13">
        <v>1</v>
      </c>
      <c r="F86" s="14" t="s">
        <v>124</v>
      </c>
      <c r="G86" s="15">
        <v>10000</v>
      </c>
      <c r="H86" s="15">
        <v>1500</v>
      </c>
      <c r="I86" s="96">
        <f t="shared" ref="I86:I89" si="45">G86+H86</f>
        <v>11500</v>
      </c>
      <c r="J86" s="34">
        <f t="shared" si="14"/>
        <v>11500</v>
      </c>
      <c r="K86" s="48"/>
      <c r="L86" s="11"/>
      <c r="M86" s="483"/>
      <c r="N86" s="491"/>
      <c r="O86" s="15">
        <v>10000</v>
      </c>
      <c r="P86" s="15">
        <v>1500</v>
      </c>
      <c r="Q86" s="96">
        <f t="shared" ref="Q86:Q89" si="46">O86+P86</f>
        <v>11500</v>
      </c>
      <c r="R86" s="34">
        <f t="shared" si="44"/>
        <v>11500</v>
      </c>
      <c r="S86" s="491"/>
      <c r="T86" s="491"/>
    </row>
    <row r="87" spans="3:20" s="9" customFormat="1" ht="14.25">
      <c r="C87" s="47"/>
      <c r="D87" s="12" t="s">
        <v>80</v>
      </c>
      <c r="E87" s="13">
        <v>3</v>
      </c>
      <c r="F87" s="14" t="s">
        <v>124</v>
      </c>
      <c r="G87" s="15">
        <v>15000</v>
      </c>
      <c r="H87" s="15">
        <v>2000</v>
      </c>
      <c r="I87" s="96">
        <f t="shared" si="45"/>
        <v>17000</v>
      </c>
      <c r="J87" s="34">
        <f t="shared" si="14"/>
        <v>51000</v>
      </c>
      <c r="K87" s="48"/>
      <c r="L87" s="11"/>
      <c r="M87" s="483"/>
      <c r="N87" s="491"/>
      <c r="O87" s="15">
        <v>15000</v>
      </c>
      <c r="P87" s="15">
        <v>2000</v>
      </c>
      <c r="Q87" s="96">
        <f t="shared" si="46"/>
        <v>17000</v>
      </c>
      <c r="R87" s="34">
        <f t="shared" si="44"/>
        <v>51000</v>
      </c>
      <c r="S87" s="491"/>
      <c r="T87" s="491"/>
    </row>
    <row r="88" spans="3:20" s="9" customFormat="1" ht="14.25">
      <c r="C88" s="47"/>
      <c r="D88" s="12" t="s">
        <v>159</v>
      </c>
      <c r="E88" s="13">
        <v>3</v>
      </c>
      <c r="F88" s="14" t="s">
        <v>124</v>
      </c>
      <c r="G88" s="15">
        <v>1200</v>
      </c>
      <c r="H88" s="15">
        <v>250</v>
      </c>
      <c r="I88" s="96">
        <f t="shared" si="45"/>
        <v>1450</v>
      </c>
      <c r="J88" s="34">
        <f>E87*I88</f>
        <v>4350</v>
      </c>
      <c r="K88" s="48"/>
      <c r="L88" s="11"/>
      <c r="M88" s="483"/>
      <c r="N88" s="491"/>
      <c r="O88" s="15">
        <v>1200</v>
      </c>
      <c r="P88" s="15">
        <v>250</v>
      </c>
      <c r="Q88" s="96">
        <f t="shared" si="46"/>
        <v>1450</v>
      </c>
      <c r="R88" s="34">
        <f t="shared" si="44"/>
        <v>4350</v>
      </c>
      <c r="S88" s="491"/>
      <c r="T88" s="491"/>
    </row>
    <row r="89" spans="3:20" s="9" customFormat="1" ht="14.25">
      <c r="C89" s="47"/>
      <c r="D89" s="12" t="s">
        <v>79</v>
      </c>
      <c r="E89" s="13">
        <v>1</v>
      </c>
      <c r="F89" s="14" t="s">
        <v>176</v>
      </c>
      <c r="G89" s="15">
        <v>2000</v>
      </c>
      <c r="H89" s="15">
        <v>1500</v>
      </c>
      <c r="I89" s="96">
        <f t="shared" si="45"/>
        <v>3500</v>
      </c>
      <c r="J89" s="34">
        <f t="shared" ref="J89" si="47">E89*I89</f>
        <v>3500</v>
      </c>
      <c r="K89" s="48"/>
      <c r="L89" s="11"/>
      <c r="M89" s="483"/>
      <c r="N89" s="491"/>
      <c r="O89" s="15">
        <v>2000</v>
      </c>
      <c r="P89" s="15">
        <v>1500</v>
      </c>
      <c r="Q89" s="96">
        <f t="shared" si="46"/>
        <v>3500</v>
      </c>
      <c r="R89" s="34">
        <f t="shared" si="44"/>
        <v>3500</v>
      </c>
      <c r="S89" s="491"/>
      <c r="T89" s="491"/>
    </row>
    <row r="90" spans="3:20" s="9" customFormat="1" ht="14.25">
      <c r="C90" s="47" t="s">
        <v>76</v>
      </c>
      <c r="D90" s="12" t="s">
        <v>74</v>
      </c>
      <c r="E90" s="13"/>
      <c r="F90" s="14"/>
      <c r="G90" s="15"/>
      <c r="H90" s="15"/>
      <c r="I90" s="15"/>
      <c r="J90" s="16"/>
      <c r="K90" s="48"/>
      <c r="L90" s="11"/>
      <c r="M90" s="483"/>
      <c r="N90" s="491"/>
      <c r="O90" s="15"/>
      <c r="P90" s="15"/>
      <c r="Q90" s="15"/>
      <c r="R90" s="16"/>
      <c r="S90" s="491"/>
      <c r="T90" s="491"/>
    </row>
    <row r="91" spans="3:20" s="9" customFormat="1" ht="14.25">
      <c r="C91" s="67"/>
      <c r="D91" s="12" t="s">
        <v>81</v>
      </c>
      <c r="E91" s="13">
        <v>1</v>
      </c>
      <c r="F91" s="14" t="s">
        <v>124</v>
      </c>
      <c r="G91" s="15">
        <v>3500</v>
      </c>
      <c r="H91" s="15">
        <v>1000</v>
      </c>
      <c r="I91" s="96">
        <f t="shared" ref="I91:I95" si="48">G91+H91</f>
        <v>4500</v>
      </c>
      <c r="J91" s="34">
        <f t="shared" si="14"/>
        <v>4500</v>
      </c>
      <c r="K91" s="48"/>
      <c r="L91" s="11"/>
      <c r="M91" s="483"/>
      <c r="N91" s="491"/>
      <c r="O91" s="15">
        <v>3500</v>
      </c>
      <c r="P91" s="15">
        <v>1000</v>
      </c>
      <c r="Q91" s="96">
        <f t="shared" ref="Q91:Q95" si="49">O91+P91</f>
        <v>4500</v>
      </c>
      <c r="R91" s="34">
        <f>$E91*Q91</f>
        <v>4500</v>
      </c>
      <c r="S91" s="491"/>
      <c r="T91" s="491"/>
    </row>
    <row r="92" spans="3:20" s="9" customFormat="1" ht="14.25">
      <c r="C92" s="67"/>
      <c r="D92" s="12" t="s">
        <v>82</v>
      </c>
      <c r="E92" s="13">
        <v>1</v>
      </c>
      <c r="F92" s="14" t="s">
        <v>124</v>
      </c>
      <c r="G92" s="15">
        <v>1500</v>
      </c>
      <c r="H92" s="15">
        <v>500</v>
      </c>
      <c r="I92" s="96">
        <f t="shared" si="48"/>
        <v>2000</v>
      </c>
      <c r="J92" s="34">
        <f t="shared" ref="J92:J95" si="50">E92*I92</f>
        <v>2000</v>
      </c>
      <c r="K92" s="48"/>
      <c r="L92" s="11"/>
      <c r="M92" s="483"/>
      <c r="N92" s="491"/>
      <c r="O92" s="15">
        <v>1500</v>
      </c>
      <c r="P92" s="15">
        <v>500</v>
      </c>
      <c r="Q92" s="96">
        <f t="shared" si="49"/>
        <v>2000</v>
      </c>
      <c r="R92" s="34">
        <f t="shared" ref="R92:R95" si="51">$E92*Q92</f>
        <v>2000</v>
      </c>
      <c r="S92" s="491"/>
      <c r="T92" s="491"/>
    </row>
    <row r="93" spans="3:20" s="9" customFormat="1" ht="14.25">
      <c r="C93" s="67"/>
      <c r="D93" s="12" t="s">
        <v>158</v>
      </c>
      <c r="E93" s="13">
        <v>1</v>
      </c>
      <c r="F93" s="14" t="s">
        <v>124</v>
      </c>
      <c r="G93" s="15">
        <v>2000</v>
      </c>
      <c r="H93" s="15">
        <v>800</v>
      </c>
      <c r="I93" s="96">
        <f t="shared" si="48"/>
        <v>2800</v>
      </c>
      <c r="J93" s="34">
        <f t="shared" si="50"/>
        <v>2800</v>
      </c>
      <c r="K93" s="48"/>
      <c r="L93" s="11"/>
      <c r="M93" s="483"/>
      <c r="N93" s="491"/>
      <c r="O93" s="15">
        <v>2000</v>
      </c>
      <c r="P93" s="15">
        <v>800</v>
      </c>
      <c r="Q93" s="96">
        <f t="shared" si="49"/>
        <v>2800</v>
      </c>
      <c r="R93" s="34">
        <f t="shared" si="51"/>
        <v>2800</v>
      </c>
      <c r="S93" s="491"/>
      <c r="T93" s="491"/>
    </row>
    <row r="94" spans="3:20" s="9" customFormat="1" ht="14.25">
      <c r="C94" s="67"/>
      <c r="D94" s="12" t="s">
        <v>159</v>
      </c>
      <c r="E94" s="13">
        <v>1</v>
      </c>
      <c r="F94" s="14" t="s">
        <v>124</v>
      </c>
      <c r="G94" s="15">
        <v>650</v>
      </c>
      <c r="H94" s="15">
        <v>250</v>
      </c>
      <c r="I94" s="96">
        <f t="shared" si="48"/>
        <v>900</v>
      </c>
      <c r="J94" s="34">
        <f t="shared" si="50"/>
        <v>900</v>
      </c>
      <c r="K94" s="48"/>
      <c r="L94" s="11"/>
      <c r="M94" s="483"/>
      <c r="N94" s="491"/>
      <c r="O94" s="15">
        <v>650</v>
      </c>
      <c r="P94" s="15">
        <v>250</v>
      </c>
      <c r="Q94" s="96">
        <f t="shared" si="49"/>
        <v>900</v>
      </c>
      <c r="R94" s="34">
        <f t="shared" si="51"/>
        <v>900</v>
      </c>
      <c r="S94" s="491"/>
      <c r="T94" s="491"/>
    </row>
    <row r="95" spans="3:20" s="9" customFormat="1" ht="14.25">
      <c r="C95" s="67"/>
      <c r="D95" s="12" t="s">
        <v>79</v>
      </c>
      <c r="E95" s="13">
        <v>1</v>
      </c>
      <c r="F95" s="14" t="s">
        <v>176</v>
      </c>
      <c r="G95" s="15">
        <v>1500</v>
      </c>
      <c r="H95" s="15">
        <v>1000</v>
      </c>
      <c r="I95" s="96">
        <f t="shared" si="48"/>
        <v>2500</v>
      </c>
      <c r="J95" s="34">
        <f t="shared" si="50"/>
        <v>2500</v>
      </c>
      <c r="K95" s="48"/>
      <c r="L95" s="11"/>
      <c r="M95" s="483"/>
      <c r="N95" s="491"/>
      <c r="O95" s="15">
        <v>1500</v>
      </c>
      <c r="P95" s="15">
        <v>1000</v>
      </c>
      <c r="Q95" s="96">
        <f t="shared" si="49"/>
        <v>2500</v>
      </c>
      <c r="R95" s="34">
        <f t="shared" si="51"/>
        <v>2500</v>
      </c>
      <c r="S95" s="491"/>
      <c r="T95" s="491"/>
    </row>
    <row r="96" spans="3:20" s="9" customFormat="1" ht="14.25">
      <c r="C96" s="47">
        <v>3.5</v>
      </c>
      <c r="D96" s="12" t="s">
        <v>77</v>
      </c>
      <c r="E96" s="13"/>
      <c r="F96" s="14"/>
      <c r="G96" s="15"/>
      <c r="H96" s="15"/>
      <c r="I96" s="15"/>
      <c r="J96" s="16"/>
      <c r="K96" s="48"/>
      <c r="L96" s="129"/>
      <c r="M96" s="483"/>
      <c r="N96" s="491"/>
      <c r="O96" s="15"/>
      <c r="P96" s="15"/>
      <c r="Q96" s="15"/>
      <c r="R96" s="16"/>
      <c r="S96" s="491"/>
      <c r="T96" s="491"/>
    </row>
    <row r="97" spans="3:20" s="9" customFormat="1" ht="14.25">
      <c r="C97" s="67" t="s">
        <v>89</v>
      </c>
      <c r="D97" s="12" t="s">
        <v>87</v>
      </c>
      <c r="E97" s="13">
        <v>5</v>
      </c>
      <c r="F97" s="14" t="s">
        <v>14</v>
      </c>
      <c r="G97" s="15">
        <v>1200</v>
      </c>
      <c r="H97" s="15">
        <v>1300</v>
      </c>
      <c r="I97" s="96">
        <f>G97+H97</f>
        <v>2500</v>
      </c>
      <c r="J97" s="34">
        <f t="shared" si="14"/>
        <v>12500</v>
      </c>
      <c r="K97" s="48"/>
      <c r="L97" s="11"/>
      <c r="M97" s="483"/>
      <c r="N97" s="491"/>
      <c r="O97" s="15">
        <v>1200</v>
      </c>
      <c r="P97" s="15">
        <v>1300</v>
      </c>
      <c r="Q97" s="96">
        <f>O97+P97</f>
        <v>2500</v>
      </c>
      <c r="R97" s="34">
        <f>$E97*Q97</f>
        <v>12500</v>
      </c>
      <c r="S97" s="491"/>
      <c r="T97" s="491"/>
    </row>
    <row r="98" spans="3:20" s="9" customFormat="1" ht="14.25">
      <c r="C98" s="67" t="s">
        <v>90</v>
      </c>
      <c r="D98" s="12" t="s">
        <v>88</v>
      </c>
      <c r="E98" s="13"/>
      <c r="F98" s="14"/>
      <c r="G98" s="15"/>
      <c r="H98" s="15"/>
      <c r="I98" s="15"/>
      <c r="J98" s="16"/>
      <c r="K98" s="48"/>
      <c r="L98" s="11"/>
      <c r="M98" s="483"/>
      <c r="N98" s="491"/>
      <c r="O98" s="15"/>
      <c r="P98" s="15"/>
      <c r="Q98" s="15"/>
      <c r="R98" s="16"/>
      <c r="S98" s="491"/>
      <c r="T98" s="491"/>
    </row>
    <row r="99" spans="3:20" s="9" customFormat="1" ht="14.25">
      <c r="C99" s="67"/>
      <c r="D99" s="12" t="s">
        <v>92</v>
      </c>
      <c r="E99" s="13">
        <v>100</v>
      </c>
      <c r="F99" s="14" t="s">
        <v>14</v>
      </c>
      <c r="G99" s="15">
        <v>20</v>
      </c>
      <c r="H99" s="15">
        <v>100</v>
      </c>
      <c r="I99" s="96">
        <f t="shared" ref="I99:I100" si="52">G99+H99</f>
        <v>120</v>
      </c>
      <c r="J99" s="34">
        <f t="shared" ref="J99" si="53">E99*I99</f>
        <v>12000</v>
      </c>
      <c r="K99" s="48"/>
      <c r="L99" s="11"/>
      <c r="M99" s="483"/>
      <c r="N99" s="491"/>
      <c r="O99" s="15">
        <v>20</v>
      </c>
      <c r="P99" s="15">
        <v>100</v>
      </c>
      <c r="Q99" s="96">
        <f t="shared" ref="Q99:Q100" si="54">O99+P99</f>
        <v>120</v>
      </c>
      <c r="R99" s="34">
        <f>$E99*Q99</f>
        <v>12000</v>
      </c>
      <c r="S99" s="491"/>
      <c r="T99" s="491"/>
    </row>
    <row r="100" spans="3:20" s="9" customFormat="1" ht="14.25">
      <c r="C100" s="95"/>
      <c r="D100" s="12" t="s">
        <v>93</v>
      </c>
      <c r="E100" s="39">
        <v>100</v>
      </c>
      <c r="F100" s="14" t="s">
        <v>14</v>
      </c>
      <c r="G100" s="41">
        <v>300</v>
      </c>
      <c r="H100" s="41">
        <v>250</v>
      </c>
      <c r="I100" s="96">
        <f t="shared" si="52"/>
        <v>550</v>
      </c>
      <c r="J100" s="34">
        <f t="shared" ref="J100" si="55">E100*I100</f>
        <v>55000</v>
      </c>
      <c r="K100" s="50"/>
      <c r="L100" s="11"/>
      <c r="M100" s="483"/>
      <c r="N100" s="491"/>
      <c r="O100" s="41">
        <v>300</v>
      </c>
      <c r="P100" s="41">
        <v>250</v>
      </c>
      <c r="Q100" s="96">
        <f t="shared" si="54"/>
        <v>550</v>
      </c>
      <c r="R100" s="34">
        <f>$E100*Q100</f>
        <v>55000</v>
      </c>
      <c r="S100" s="491"/>
      <c r="T100" s="491"/>
    </row>
    <row r="101" spans="3:20" s="9" customFormat="1" thickBot="1">
      <c r="C101" s="95"/>
      <c r="D101" s="44"/>
      <c r="E101" s="39"/>
      <c r="F101" s="40"/>
      <c r="G101" s="41"/>
      <c r="H101" s="41"/>
      <c r="I101" s="41"/>
      <c r="J101" s="42"/>
      <c r="K101" s="50"/>
      <c r="L101" s="11"/>
      <c r="O101" s="41"/>
      <c r="P101" s="41"/>
      <c r="Q101" s="41"/>
      <c r="R101" s="42"/>
    </row>
    <row r="102" spans="3:20" s="9" customFormat="1" ht="14.25">
      <c r="C102" s="102">
        <v>4</v>
      </c>
      <c r="D102" s="103" t="s">
        <v>27</v>
      </c>
      <c r="E102" s="104"/>
      <c r="F102" s="105"/>
      <c r="G102" s="105"/>
      <c r="H102" s="105"/>
      <c r="I102" s="105"/>
      <c r="J102" s="143">
        <f>SUM(J103:J116)</f>
        <v>250000</v>
      </c>
      <c r="K102" s="107"/>
      <c r="M102" s="228"/>
      <c r="N102" s="134"/>
      <c r="O102" s="105"/>
      <c r="P102" s="105"/>
      <c r="Q102" s="105"/>
      <c r="R102" s="143">
        <f>SUM(R103:R116)</f>
        <v>250000</v>
      </c>
      <c r="S102" s="134"/>
      <c r="T102" s="134"/>
    </row>
    <row r="103" spans="3:20" s="9" customFormat="1" ht="14.25">
      <c r="C103" s="120">
        <v>4.0999999999999996</v>
      </c>
      <c r="D103" s="70" t="s">
        <v>96</v>
      </c>
      <c r="E103" s="109"/>
      <c r="F103" s="14"/>
      <c r="G103" s="110"/>
      <c r="H103" s="110"/>
      <c r="I103" s="110"/>
      <c r="J103" s="111"/>
      <c r="K103" s="112"/>
      <c r="O103" s="110"/>
      <c r="P103" s="110"/>
      <c r="Q103" s="110"/>
      <c r="R103" s="111"/>
    </row>
    <row r="104" spans="3:20" s="9" customFormat="1" ht="14.25">
      <c r="C104" s="116"/>
      <c r="D104" s="35" t="s">
        <v>95</v>
      </c>
      <c r="E104" s="117">
        <v>105</v>
      </c>
      <c r="F104" s="14" t="s">
        <v>13</v>
      </c>
      <c r="G104" s="118">
        <v>500</v>
      </c>
      <c r="H104" s="118">
        <v>500</v>
      </c>
      <c r="I104" s="96">
        <f>G104+H104</f>
        <v>1000</v>
      </c>
      <c r="J104" s="34">
        <f>E104*I104</f>
        <v>105000</v>
      </c>
      <c r="K104" s="119"/>
      <c r="M104" s="483">
        <f>SUM(J104:J106)</f>
        <v>123000</v>
      </c>
      <c r="N104" s="484">
        <f>M104/J3</f>
        <v>438.11219946571686</v>
      </c>
      <c r="O104" s="118">
        <v>500</v>
      </c>
      <c r="P104" s="118">
        <v>500</v>
      </c>
      <c r="Q104" s="96">
        <f>O104+P104</f>
        <v>1000</v>
      </c>
      <c r="R104" s="34">
        <f>$E104*Q104</f>
        <v>105000</v>
      </c>
      <c r="S104" s="484"/>
      <c r="T104" s="484"/>
    </row>
    <row r="105" spans="3:20" s="9" customFormat="1" ht="14.25">
      <c r="C105" s="116"/>
      <c r="D105" s="35" t="s">
        <v>97</v>
      </c>
      <c r="E105" s="117">
        <v>12</v>
      </c>
      <c r="F105" s="14" t="s">
        <v>13</v>
      </c>
      <c r="G105" s="118">
        <v>500</v>
      </c>
      <c r="H105" s="118">
        <v>500</v>
      </c>
      <c r="I105" s="96">
        <f>G105+H105</f>
        <v>1000</v>
      </c>
      <c r="J105" s="34">
        <f>E105*I105</f>
        <v>12000</v>
      </c>
      <c r="K105" s="119"/>
      <c r="M105" s="485"/>
      <c r="N105" s="484"/>
      <c r="O105" s="118">
        <v>500</v>
      </c>
      <c r="P105" s="118">
        <v>500</v>
      </c>
      <c r="Q105" s="96">
        <f>O105+P105</f>
        <v>1000</v>
      </c>
      <c r="R105" s="34">
        <f t="shared" ref="R105:R106" si="56">$E105*Q105</f>
        <v>12000</v>
      </c>
      <c r="S105" s="484"/>
      <c r="T105" s="484"/>
    </row>
    <row r="106" spans="3:20" s="9" customFormat="1" ht="14.25">
      <c r="C106" s="45">
        <v>4.2</v>
      </c>
      <c r="D106" s="35" t="s">
        <v>94</v>
      </c>
      <c r="E106" s="117">
        <v>6</v>
      </c>
      <c r="F106" s="14" t="s">
        <v>14</v>
      </c>
      <c r="G106" s="118">
        <v>500</v>
      </c>
      <c r="H106" s="118">
        <v>500</v>
      </c>
      <c r="I106" s="96">
        <f t="shared" ref="I106" si="57">G106+H106</f>
        <v>1000</v>
      </c>
      <c r="J106" s="34">
        <f>E106*I106</f>
        <v>6000</v>
      </c>
      <c r="K106" s="119"/>
      <c r="M106" s="485"/>
      <c r="N106" s="484"/>
      <c r="O106" s="118">
        <v>500</v>
      </c>
      <c r="P106" s="118">
        <v>500</v>
      </c>
      <c r="Q106" s="96">
        <f t="shared" ref="Q106" si="58">O106+P106</f>
        <v>1000</v>
      </c>
      <c r="R106" s="34">
        <f t="shared" si="56"/>
        <v>6000</v>
      </c>
      <c r="S106" s="484"/>
      <c r="T106" s="484"/>
    </row>
    <row r="107" spans="3:20" s="9" customFormat="1" ht="14.25">
      <c r="C107" s="45">
        <v>4.3</v>
      </c>
      <c r="D107" s="12" t="s">
        <v>177</v>
      </c>
      <c r="E107" s="113"/>
      <c r="F107" s="114"/>
      <c r="G107" s="114"/>
      <c r="H107" s="114"/>
      <c r="I107" s="114"/>
      <c r="J107" s="115"/>
      <c r="K107" s="119"/>
      <c r="O107" s="114"/>
      <c r="P107" s="114"/>
      <c r="Q107" s="114"/>
      <c r="R107" s="115"/>
    </row>
    <row r="108" spans="3:20" s="9" customFormat="1" ht="28.5">
      <c r="C108" s="47"/>
      <c r="D108" s="12" t="s">
        <v>98</v>
      </c>
      <c r="E108" s="13">
        <v>1</v>
      </c>
      <c r="F108" s="14" t="s">
        <v>10</v>
      </c>
      <c r="G108" s="15">
        <v>5000</v>
      </c>
      <c r="H108" s="15">
        <v>15000</v>
      </c>
      <c r="I108" s="96">
        <f t="shared" ref="I108:I113" si="59">G108+H108</f>
        <v>20000</v>
      </c>
      <c r="J108" s="34">
        <f t="shared" ref="J108:J111" si="60">E108*I108</f>
        <v>20000</v>
      </c>
      <c r="K108" s="119"/>
      <c r="M108" s="228">
        <f>J108</f>
        <v>20000</v>
      </c>
      <c r="N108" s="262">
        <f>M108/J3</f>
        <v>71.237756010685658</v>
      </c>
      <c r="O108" s="15">
        <v>5000</v>
      </c>
      <c r="P108" s="15">
        <v>15000</v>
      </c>
      <c r="Q108" s="96">
        <f t="shared" ref="Q108:Q114" si="61">O108+P108</f>
        <v>20000</v>
      </c>
      <c r="R108" s="34">
        <f>$E108*Q108</f>
        <v>20000</v>
      </c>
      <c r="S108" s="262"/>
      <c r="T108" s="262"/>
    </row>
    <row r="109" spans="3:20" s="9" customFormat="1" ht="14.25">
      <c r="C109" s="47"/>
      <c r="D109" s="12" t="s">
        <v>102</v>
      </c>
      <c r="E109" s="13">
        <v>6</v>
      </c>
      <c r="F109" s="14" t="s">
        <v>13</v>
      </c>
      <c r="G109" s="15">
        <v>650</v>
      </c>
      <c r="H109" s="15">
        <v>350</v>
      </c>
      <c r="I109" s="96">
        <f t="shared" si="59"/>
        <v>1000</v>
      </c>
      <c r="J109" s="34">
        <f t="shared" si="60"/>
        <v>6000</v>
      </c>
      <c r="K109" s="119"/>
      <c r="M109" s="483">
        <f>SUM(J109:J114)</f>
        <v>85000</v>
      </c>
      <c r="N109" s="484">
        <f>M109/J3</f>
        <v>302.76046304541404</v>
      </c>
      <c r="O109" s="15">
        <v>650</v>
      </c>
      <c r="P109" s="15">
        <v>350</v>
      </c>
      <c r="Q109" s="96">
        <f t="shared" si="61"/>
        <v>1000</v>
      </c>
      <c r="R109" s="34">
        <f>$E109*Q109</f>
        <v>6000</v>
      </c>
      <c r="S109" s="484"/>
      <c r="T109" s="484"/>
    </row>
    <row r="110" spans="3:20" s="9" customFormat="1" ht="14.25">
      <c r="C110" s="47"/>
      <c r="D110" s="12" t="s">
        <v>103</v>
      </c>
      <c r="E110" s="13">
        <v>25</v>
      </c>
      <c r="F110" s="14" t="s">
        <v>13</v>
      </c>
      <c r="G110" s="15">
        <v>650</v>
      </c>
      <c r="H110" s="15">
        <v>350</v>
      </c>
      <c r="I110" s="96">
        <f t="shared" si="59"/>
        <v>1000</v>
      </c>
      <c r="J110" s="34">
        <f t="shared" si="60"/>
        <v>25000</v>
      </c>
      <c r="K110" s="119"/>
      <c r="M110" s="483"/>
      <c r="N110" s="484"/>
      <c r="O110" s="15">
        <v>650</v>
      </c>
      <c r="P110" s="15">
        <v>350</v>
      </c>
      <c r="Q110" s="96">
        <f t="shared" si="61"/>
        <v>1000</v>
      </c>
      <c r="R110" s="34">
        <f t="shared" ref="R110:R114" si="62">$E110*Q110</f>
        <v>25000</v>
      </c>
      <c r="S110" s="484"/>
      <c r="T110" s="484"/>
    </row>
    <row r="111" spans="3:20" s="9" customFormat="1" ht="14.25">
      <c r="C111" s="47"/>
      <c r="D111" s="12" t="s">
        <v>104</v>
      </c>
      <c r="E111" s="13">
        <v>25</v>
      </c>
      <c r="F111" s="14" t="s">
        <v>13</v>
      </c>
      <c r="G111" s="15">
        <v>650</v>
      </c>
      <c r="H111" s="15">
        <v>350</v>
      </c>
      <c r="I111" s="96">
        <f t="shared" si="59"/>
        <v>1000</v>
      </c>
      <c r="J111" s="34">
        <f t="shared" si="60"/>
        <v>25000</v>
      </c>
      <c r="K111" s="119"/>
      <c r="M111" s="483"/>
      <c r="N111" s="484"/>
      <c r="O111" s="15">
        <v>650</v>
      </c>
      <c r="P111" s="15">
        <v>350</v>
      </c>
      <c r="Q111" s="96">
        <f t="shared" si="61"/>
        <v>1000</v>
      </c>
      <c r="R111" s="34">
        <f t="shared" si="62"/>
        <v>25000</v>
      </c>
      <c r="S111" s="484"/>
      <c r="T111" s="484"/>
    </row>
    <row r="112" spans="3:20" s="9" customFormat="1" ht="14.25">
      <c r="C112" s="47"/>
      <c r="D112" s="12" t="s">
        <v>99</v>
      </c>
      <c r="E112" s="13">
        <v>2</v>
      </c>
      <c r="F112" s="14" t="s">
        <v>16</v>
      </c>
      <c r="G112" s="15">
        <v>4000</v>
      </c>
      <c r="H112" s="15">
        <v>2000</v>
      </c>
      <c r="I112" s="96">
        <f t="shared" si="59"/>
        <v>6000</v>
      </c>
      <c r="J112" s="34">
        <f>E112*I112</f>
        <v>12000</v>
      </c>
      <c r="K112" s="119"/>
      <c r="M112" s="483"/>
      <c r="N112" s="484"/>
      <c r="O112" s="15">
        <v>4000</v>
      </c>
      <c r="P112" s="15">
        <v>2000</v>
      </c>
      <c r="Q112" s="96">
        <f t="shared" si="61"/>
        <v>6000</v>
      </c>
      <c r="R112" s="34">
        <f t="shared" si="62"/>
        <v>12000</v>
      </c>
      <c r="S112" s="484"/>
      <c r="T112" s="484"/>
    </row>
    <row r="113" spans="3:20" s="9" customFormat="1" ht="14.25">
      <c r="C113" s="47"/>
      <c r="D113" s="12" t="s">
        <v>100</v>
      </c>
      <c r="E113" s="13">
        <v>1</v>
      </c>
      <c r="F113" s="14" t="s">
        <v>12</v>
      </c>
      <c r="G113" s="15">
        <v>6500</v>
      </c>
      <c r="H113" s="15">
        <v>3500</v>
      </c>
      <c r="I113" s="96">
        <f t="shared" si="59"/>
        <v>10000</v>
      </c>
      <c r="J113" s="34">
        <f>E113*I113</f>
        <v>10000</v>
      </c>
      <c r="K113" s="119"/>
      <c r="M113" s="483"/>
      <c r="N113" s="484"/>
      <c r="O113" s="15">
        <v>6500</v>
      </c>
      <c r="P113" s="15">
        <v>3500</v>
      </c>
      <c r="Q113" s="96">
        <f t="shared" si="61"/>
        <v>10000</v>
      </c>
      <c r="R113" s="34">
        <f t="shared" si="62"/>
        <v>10000</v>
      </c>
      <c r="S113" s="484"/>
      <c r="T113" s="484"/>
    </row>
    <row r="114" spans="3:20" s="9" customFormat="1" ht="14.25">
      <c r="C114" s="47"/>
      <c r="D114" s="12" t="s">
        <v>101</v>
      </c>
      <c r="E114" s="13">
        <v>1</v>
      </c>
      <c r="F114" s="14" t="s">
        <v>12</v>
      </c>
      <c r="G114" s="15">
        <v>6500</v>
      </c>
      <c r="H114" s="15">
        <v>500</v>
      </c>
      <c r="I114" s="96">
        <f t="shared" ref="I114" si="63">G114+H114</f>
        <v>7000</v>
      </c>
      <c r="J114" s="34">
        <f>E114*I114</f>
        <v>7000</v>
      </c>
      <c r="K114" s="119"/>
      <c r="M114" s="483"/>
      <c r="N114" s="484"/>
      <c r="O114" s="15">
        <v>6500</v>
      </c>
      <c r="P114" s="15">
        <v>500</v>
      </c>
      <c r="Q114" s="96">
        <f t="shared" si="61"/>
        <v>7000</v>
      </c>
      <c r="R114" s="34">
        <f t="shared" si="62"/>
        <v>7000</v>
      </c>
      <c r="S114" s="484"/>
      <c r="T114" s="484"/>
    </row>
    <row r="115" spans="3:20" s="9" customFormat="1" ht="14.25">
      <c r="C115" s="47">
        <v>4.4000000000000004</v>
      </c>
      <c r="D115" s="12" t="s">
        <v>105</v>
      </c>
      <c r="E115" s="13"/>
      <c r="F115" s="14"/>
      <c r="G115" s="15"/>
      <c r="H115" s="82"/>
      <c r="I115" s="15"/>
      <c r="J115" s="16"/>
      <c r="K115" s="119"/>
      <c r="O115" s="15"/>
      <c r="P115" s="82"/>
      <c r="Q115" s="15"/>
      <c r="R115" s="16"/>
    </row>
    <row r="116" spans="3:20" s="9" customFormat="1" ht="14.25">
      <c r="C116" s="47"/>
      <c r="D116" s="12" t="s">
        <v>194</v>
      </c>
      <c r="E116" s="13">
        <v>2</v>
      </c>
      <c r="F116" s="14" t="s">
        <v>12</v>
      </c>
      <c r="G116" s="15">
        <v>6500</v>
      </c>
      <c r="H116" s="15">
        <v>4500</v>
      </c>
      <c r="I116" s="96">
        <f t="shared" ref="I116" si="64">G116+H116</f>
        <v>11000</v>
      </c>
      <c r="J116" s="34">
        <f>E116*I116</f>
        <v>22000</v>
      </c>
      <c r="K116" s="119"/>
      <c r="M116" s="228">
        <f>J116</f>
        <v>22000</v>
      </c>
      <c r="N116" s="262">
        <f>M116/J3</f>
        <v>78.361531611754231</v>
      </c>
      <c r="O116" s="15">
        <v>6500</v>
      </c>
      <c r="P116" s="15">
        <v>4500</v>
      </c>
      <c r="Q116" s="96">
        <f t="shared" ref="Q116" si="65">O116+P116</f>
        <v>11000</v>
      </c>
      <c r="R116" s="34">
        <f>$E116*Q116</f>
        <v>22000</v>
      </c>
      <c r="S116" s="262"/>
      <c r="T116" s="262"/>
    </row>
    <row r="117" spans="3:20" s="9" customFormat="1" ht="16.5" customHeight="1" thickBot="1">
      <c r="C117" s="59"/>
      <c r="D117" s="60"/>
      <c r="E117" s="61"/>
      <c r="F117" s="62"/>
      <c r="G117" s="63"/>
      <c r="H117" s="63"/>
      <c r="I117" s="63"/>
      <c r="J117" s="64"/>
      <c r="K117" s="65"/>
      <c r="O117" s="63"/>
      <c r="P117" s="63"/>
      <c r="Q117" s="63"/>
      <c r="R117" s="64"/>
    </row>
    <row r="118" spans="3:20" s="9" customFormat="1" ht="16.5" customHeight="1">
      <c r="C118" s="102">
        <v>5</v>
      </c>
      <c r="D118" s="103" t="s">
        <v>106</v>
      </c>
      <c r="E118" s="104"/>
      <c r="F118" s="105"/>
      <c r="G118" s="105"/>
      <c r="H118" s="105"/>
      <c r="I118" s="105"/>
      <c r="J118" s="106">
        <f>SUM(J119:J141)</f>
        <v>150500</v>
      </c>
      <c r="K118" s="107"/>
      <c r="M118" s="228"/>
      <c r="N118" s="229"/>
      <c r="O118" s="105"/>
      <c r="P118" s="105"/>
      <c r="Q118" s="105"/>
      <c r="R118" s="106">
        <f>SUM(R119:R141)</f>
        <v>150500</v>
      </c>
      <c r="S118" s="229"/>
      <c r="T118" s="229"/>
    </row>
    <row r="119" spans="3:20" s="9" customFormat="1" ht="14.25">
      <c r="C119" s="45">
        <v>5.0999999999999996</v>
      </c>
      <c r="D119" s="35" t="s">
        <v>108</v>
      </c>
      <c r="E119" s="36"/>
      <c r="F119" s="37"/>
      <c r="G119" s="38"/>
      <c r="H119" s="38"/>
      <c r="I119" s="38"/>
      <c r="J119" s="90"/>
      <c r="K119" s="46"/>
      <c r="O119" s="38"/>
      <c r="P119" s="38"/>
      <c r="Q119" s="38"/>
      <c r="R119" s="90"/>
    </row>
    <row r="120" spans="3:20" s="9" customFormat="1" ht="14.25">
      <c r="C120" s="45"/>
      <c r="D120" s="35" t="s">
        <v>152</v>
      </c>
      <c r="E120" s="36">
        <v>1</v>
      </c>
      <c r="F120" s="37" t="s">
        <v>112</v>
      </c>
      <c r="G120" s="38">
        <v>18000</v>
      </c>
      <c r="H120" s="38">
        <v>2500</v>
      </c>
      <c r="I120" s="96">
        <f>G120+H120</f>
        <v>20500</v>
      </c>
      <c r="J120" s="34">
        <f>E120*I120</f>
        <v>20500</v>
      </c>
      <c r="K120" s="46"/>
      <c r="M120" s="483">
        <f>SUM(J120:J128)</f>
        <v>68000</v>
      </c>
      <c r="N120" s="490">
        <f>M120/$J$3</f>
        <v>242.20837043633125</v>
      </c>
      <c r="O120" s="38">
        <v>18000</v>
      </c>
      <c r="P120" s="38">
        <v>2500</v>
      </c>
      <c r="Q120" s="96">
        <f>O120+P120</f>
        <v>20500</v>
      </c>
      <c r="R120" s="34">
        <f>$E120*Q120</f>
        <v>20500</v>
      </c>
      <c r="S120" s="483">
        <f>SUM(R120:R128)</f>
        <v>68000</v>
      </c>
      <c r="T120" s="490">
        <f>S120/$J$3</f>
        <v>242.20837043633125</v>
      </c>
    </row>
    <row r="121" spans="3:20" s="9" customFormat="1" ht="14.25">
      <c r="C121" s="47">
        <v>5.2</v>
      </c>
      <c r="D121" s="35" t="s">
        <v>108</v>
      </c>
      <c r="E121" s="36"/>
      <c r="F121" s="37"/>
      <c r="G121" s="38"/>
      <c r="H121" s="38"/>
      <c r="I121" s="38"/>
      <c r="J121" s="90"/>
      <c r="K121" s="46"/>
      <c r="M121" s="483"/>
      <c r="N121" s="490"/>
      <c r="O121" s="38"/>
      <c r="P121" s="38"/>
      <c r="Q121" s="38"/>
      <c r="R121" s="90"/>
      <c r="S121" s="483"/>
      <c r="T121" s="490"/>
    </row>
    <row r="122" spans="3:20" s="9" customFormat="1" ht="14.25">
      <c r="C122" s="47"/>
      <c r="D122" s="121" t="s">
        <v>113</v>
      </c>
      <c r="E122" s="36">
        <v>600</v>
      </c>
      <c r="F122" s="14" t="s">
        <v>14</v>
      </c>
      <c r="G122" s="38">
        <v>11</v>
      </c>
      <c r="H122" s="38">
        <v>12</v>
      </c>
      <c r="I122" s="96">
        <f t="shared" ref="I122:I128" si="66">G122+H122</f>
        <v>23</v>
      </c>
      <c r="J122" s="34">
        <f t="shared" ref="J122:J124" si="67">E122*I122</f>
        <v>13800</v>
      </c>
      <c r="K122" s="46"/>
      <c r="M122" s="483"/>
      <c r="N122" s="490"/>
      <c r="O122" s="38">
        <v>11</v>
      </c>
      <c r="P122" s="38">
        <v>12</v>
      </c>
      <c r="Q122" s="96">
        <f t="shared" ref="Q122:Q128" si="68">O122+P122</f>
        <v>23</v>
      </c>
      <c r="R122" s="34">
        <f>$E122*Q122</f>
        <v>13800</v>
      </c>
      <c r="S122" s="483"/>
      <c r="T122" s="490"/>
    </row>
    <row r="123" spans="3:20" s="9" customFormat="1" ht="14.25">
      <c r="C123" s="47"/>
      <c r="D123" s="121" t="s">
        <v>118</v>
      </c>
      <c r="E123" s="36">
        <v>600</v>
      </c>
      <c r="F123" s="14" t="s">
        <v>14</v>
      </c>
      <c r="G123" s="38">
        <v>14</v>
      </c>
      <c r="H123" s="38">
        <v>16</v>
      </c>
      <c r="I123" s="96">
        <f t="shared" si="66"/>
        <v>30</v>
      </c>
      <c r="J123" s="34">
        <f t="shared" si="67"/>
        <v>18000</v>
      </c>
      <c r="K123" s="46"/>
      <c r="M123" s="483"/>
      <c r="N123" s="490"/>
      <c r="O123" s="38">
        <v>14</v>
      </c>
      <c r="P123" s="38">
        <v>16</v>
      </c>
      <c r="Q123" s="96">
        <f t="shared" si="68"/>
        <v>30</v>
      </c>
      <c r="R123" s="34">
        <f t="shared" ref="R123:R128" si="69">$E123*Q123</f>
        <v>18000</v>
      </c>
      <c r="S123" s="483"/>
      <c r="T123" s="490"/>
    </row>
    <row r="124" spans="3:20" s="9" customFormat="1" ht="14.25">
      <c r="C124" s="47"/>
      <c r="D124" s="121" t="s">
        <v>119</v>
      </c>
      <c r="E124" s="36"/>
      <c r="F124" s="14" t="s">
        <v>14</v>
      </c>
      <c r="G124" s="38"/>
      <c r="H124" s="38"/>
      <c r="I124" s="96">
        <f t="shared" si="66"/>
        <v>0</v>
      </c>
      <c r="J124" s="34">
        <f t="shared" si="67"/>
        <v>0</v>
      </c>
      <c r="K124" s="46"/>
      <c r="M124" s="483"/>
      <c r="N124" s="490"/>
      <c r="O124" s="38"/>
      <c r="P124" s="38"/>
      <c r="Q124" s="96">
        <f t="shared" si="68"/>
        <v>0</v>
      </c>
      <c r="R124" s="34">
        <f t="shared" si="69"/>
        <v>0</v>
      </c>
      <c r="S124" s="483"/>
      <c r="T124" s="490"/>
    </row>
    <row r="125" spans="3:20" s="9" customFormat="1" ht="14.25">
      <c r="C125" s="47"/>
      <c r="D125" s="121" t="s">
        <v>120</v>
      </c>
      <c r="E125" s="13"/>
      <c r="F125" s="14" t="s">
        <v>14</v>
      </c>
      <c r="G125" s="15"/>
      <c r="H125" s="15"/>
      <c r="I125" s="96">
        <f t="shared" si="66"/>
        <v>0</v>
      </c>
      <c r="J125" s="34">
        <f>E125*I125</f>
        <v>0</v>
      </c>
      <c r="K125" s="48"/>
      <c r="M125" s="483"/>
      <c r="N125" s="490"/>
      <c r="O125" s="15"/>
      <c r="P125" s="15"/>
      <c r="Q125" s="96">
        <f t="shared" si="68"/>
        <v>0</v>
      </c>
      <c r="R125" s="34">
        <f t="shared" si="69"/>
        <v>0</v>
      </c>
      <c r="S125" s="483"/>
      <c r="T125" s="490"/>
    </row>
    <row r="126" spans="3:20" s="9" customFormat="1" ht="14.25">
      <c r="C126" s="47"/>
      <c r="D126" s="121" t="s">
        <v>121</v>
      </c>
      <c r="E126" s="13"/>
      <c r="F126" s="14" t="s">
        <v>14</v>
      </c>
      <c r="G126" s="15"/>
      <c r="H126" s="15"/>
      <c r="I126" s="96">
        <f t="shared" si="66"/>
        <v>0</v>
      </c>
      <c r="J126" s="34">
        <f>E126*I126</f>
        <v>0</v>
      </c>
      <c r="K126" s="48"/>
      <c r="M126" s="483"/>
      <c r="N126" s="490"/>
      <c r="O126" s="15"/>
      <c r="P126" s="15"/>
      <c r="Q126" s="96">
        <f t="shared" si="68"/>
        <v>0</v>
      </c>
      <c r="R126" s="34">
        <f t="shared" si="69"/>
        <v>0</v>
      </c>
      <c r="S126" s="483"/>
      <c r="T126" s="490"/>
    </row>
    <row r="127" spans="3:20" s="9" customFormat="1" ht="14.25">
      <c r="C127" s="47"/>
      <c r="D127" s="127" t="s">
        <v>144</v>
      </c>
      <c r="E127" s="13">
        <v>305</v>
      </c>
      <c r="F127" s="14" t="s">
        <v>14</v>
      </c>
      <c r="G127" s="15">
        <v>20</v>
      </c>
      <c r="H127" s="15">
        <v>20</v>
      </c>
      <c r="I127" s="96">
        <f t="shared" si="66"/>
        <v>40</v>
      </c>
      <c r="J127" s="34">
        <f t="shared" ref="J127:J128" si="70">E127*I127</f>
        <v>12200</v>
      </c>
      <c r="K127" s="48"/>
      <c r="M127" s="483"/>
      <c r="N127" s="490"/>
      <c r="O127" s="15">
        <v>20</v>
      </c>
      <c r="P127" s="15">
        <v>20</v>
      </c>
      <c r="Q127" s="96">
        <f t="shared" si="68"/>
        <v>40</v>
      </c>
      <c r="R127" s="34">
        <f t="shared" si="69"/>
        <v>12200</v>
      </c>
      <c r="S127" s="483"/>
      <c r="T127" s="490"/>
    </row>
    <row r="128" spans="3:20" s="9" customFormat="1" ht="14.25">
      <c r="C128" s="47"/>
      <c r="D128" s="127" t="s">
        <v>197</v>
      </c>
      <c r="E128" s="13">
        <v>1</v>
      </c>
      <c r="F128" s="14" t="s">
        <v>42</v>
      </c>
      <c r="G128" s="15">
        <v>2000</v>
      </c>
      <c r="H128" s="15">
        <v>1500</v>
      </c>
      <c r="I128" s="96">
        <f t="shared" si="66"/>
        <v>3500</v>
      </c>
      <c r="J128" s="34">
        <f t="shared" si="70"/>
        <v>3500</v>
      </c>
      <c r="K128" s="48"/>
      <c r="M128" s="483"/>
      <c r="N128" s="490"/>
      <c r="O128" s="15">
        <v>2000</v>
      </c>
      <c r="P128" s="15">
        <v>1500</v>
      </c>
      <c r="Q128" s="96">
        <f t="shared" si="68"/>
        <v>3500</v>
      </c>
      <c r="R128" s="34">
        <f t="shared" si="69"/>
        <v>3500</v>
      </c>
      <c r="S128" s="483"/>
      <c r="T128" s="490"/>
    </row>
    <row r="129" spans="3:20" s="9" customFormat="1" ht="14.25">
      <c r="C129" s="47">
        <v>5.3</v>
      </c>
      <c r="D129" s="12" t="s">
        <v>109</v>
      </c>
      <c r="E129" s="13"/>
      <c r="F129" s="14"/>
      <c r="G129" s="15"/>
      <c r="H129" s="15"/>
      <c r="I129" s="15"/>
      <c r="J129" s="16"/>
      <c r="K129" s="48"/>
      <c r="O129" s="15"/>
      <c r="P129" s="15"/>
      <c r="Q129" s="15"/>
      <c r="R129" s="16"/>
    </row>
    <row r="130" spans="3:20" s="9" customFormat="1" ht="14.25">
      <c r="C130" s="47" t="s">
        <v>125</v>
      </c>
      <c r="D130" s="122" t="s">
        <v>114</v>
      </c>
      <c r="E130" s="13"/>
      <c r="F130" s="14"/>
      <c r="G130" s="15"/>
      <c r="H130" s="15"/>
      <c r="I130" s="15"/>
      <c r="J130" s="16"/>
      <c r="K130" s="48"/>
      <c r="O130" s="15"/>
      <c r="P130" s="15"/>
      <c r="Q130" s="15"/>
      <c r="R130" s="16"/>
    </row>
    <row r="131" spans="3:20" s="9" customFormat="1" ht="14.25">
      <c r="C131" s="47"/>
      <c r="D131" s="121" t="s">
        <v>115</v>
      </c>
      <c r="E131" s="13">
        <v>14</v>
      </c>
      <c r="F131" s="14" t="s">
        <v>124</v>
      </c>
      <c r="G131" s="15">
        <v>250</v>
      </c>
      <c r="H131" s="15">
        <v>300</v>
      </c>
      <c r="I131" s="96">
        <f t="shared" ref="I131:I132" si="71">G131+H131</f>
        <v>550</v>
      </c>
      <c r="J131" s="34">
        <f>E131*I131</f>
        <v>7700</v>
      </c>
      <c r="K131" s="48"/>
      <c r="M131" s="483">
        <f>SUM(J130:J138)</f>
        <v>45000</v>
      </c>
      <c r="N131" s="490">
        <f>M131/$J$3</f>
        <v>160.28495102404275</v>
      </c>
      <c r="O131" s="15">
        <v>250</v>
      </c>
      <c r="P131" s="15">
        <v>300</v>
      </c>
      <c r="Q131" s="96">
        <f t="shared" ref="Q131:Q132" si="72">O131+P131</f>
        <v>550</v>
      </c>
      <c r="R131" s="34">
        <f>$E131*Q131</f>
        <v>7700</v>
      </c>
      <c r="S131" s="483">
        <f>SUM(R130:R138)</f>
        <v>45000</v>
      </c>
      <c r="T131" s="490">
        <f>S131/$J$3</f>
        <v>160.28495102404275</v>
      </c>
    </row>
    <row r="132" spans="3:20" s="9" customFormat="1" ht="14.25">
      <c r="C132" s="47"/>
      <c r="D132" s="121" t="s">
        <v>116</v>
      </c>
      <c r="E132" s="13">
        <v>12</v>
      </c>
      <c r="F132" s="14" t="s">
        <v>124</v>
      </c>
      <c r="G132" s="15">
        <v>350</v>
      </c>
      <c r="H132" s="15">
        <v>300</v>
      </c>
      <c r="I132" s="96">
        <f t="shared" si="71"/>
        <v>650</v>
      </c>
      <c r="J132" s="34">
        <f t="shared" ref="J132:J140" si="73">E132*I132</f>
        <v>7800</v>
      </c>
      <c r="K132" s="48"/>
      <c r="M132" s="483"/>
      <c r="N132" s="490"/>
      <c r="O132" s="15">
        <v>350</v>
      </c>
      <c r="P132" s="15">
        <v>300</v>
      </c>
      <c r="Q132" s="96">
        <f t="shared" si="72"/>
        <v>650</v>
      </c>
      <c r="R132" s="34">
        <f t="shared" ref="R132:R135" si="74">$E132*Q132</f>
        <v>7800</v>
      </c>
      <c r="S132" s="483"/>
      <c r="T132" s="490"/>
    </row>
    <row r="133" spans="3:20" s="9" customFormat="1" ht="14.25">
      <c r="C133" s="47"/>
      <c r="D133" s="121" t="s">
        <v>117</v>
      </c>
      <c r="E133" s="13">
        <v>2</v>
      </c>
      <c r="F133" s="14" t="s">
        <v>124</v>
      </c>
      <c r="G133" s="15">
        <v>400</v>
      </c>
      <c r="H133" s="15">
        <v>300</v>
      </c>
      <c r="I133" s="96">
        <f>G133+H133</f>
        <v>700</v>
      </c>
      <c r="J133" s="34">
        <f t="shared" si="73"/>
        <v>1400</v>
      </c>
      <c r="K133" s="48"/>
      <c r="M133" s="483"/>
      <c r="N133" s="490"/>
      <c r="O133" s="15">
        <v>400</v>
      </c>
      <c r="P133" s="15">
        <v>300</v>
      </c>
      <c r="Q133" s="96">
        <f>O133+P133</f>
        <v>700</v>
      </c>
      <c r="R133" s="34">
        <f t="shared" si="74"/>
        <v>1400</v>
      </c>
      <c r="S133" s="483"/>
      <c r="T133" s="490"/>
    </row>
    <row r="134" spans="3:20" s="9" customFormat="1" ht="14.25">
      <c r="C134" s="47"/>
      <c r="D134" s="121" t="s">
        <v>141</v>
      </c>
      <c r="E134" s="13">
        <v>4</v>
      </c>
      <c r="F134" s="14" t="s">
        <v>124</v>
      </c>
      <c r="G134" s="15">
        <v>300</v>
      </c>
      <c r="H134" s="15">
        <v>300</v>
      </c>
      <c r="I134" s="96">
        <f>G134+H134</f>
        <v>600</v>
      </c>
      <c r="J134" s="34">
        <f t="shared" ref="J134:J135" si="75">E134*I134</f>
        <v>2400</v>
      </c>
      <c r="K134" s="48"/>
      <c r="M134" s="483"/>
      <c r="N134" s="490"/>
      <c r="O134" s="15">
        <v>300</v>
      </c>
      <c r="P134" s="15">
        <v>300</v>
      </c>
      <c r="Q134" s="96">
        <f>O134+P134</f>
        <v>600</v>
      </c>
      <c r="R134" s="34">
        <f t="shared" si="74"/>
        <v>2400</v>
      </c>
      <c r="S134" s="483"/>
      <c r="T134" s="490"/>
    </row>
    <row r="135" spans="3:20" s="9" customFormat="1" ht="14.25">
      <c r="C135" s="47"/>
      <c r="D135" s="127" t="s">
        <v>160</v>
      </c>
      <c r="E135" s="13">
        <v>4</v>
      </c>
      <c r="F135" s="14" t="s">
        <v>124</v>
      </c>
      <c r="G135" s="15">
        <v>300</v>
      </c>
      <c r="H135" s="15">
        <v>300</v>
      </c>
      <c r="I135" s="96">
        <f>G135+H135</f>
        <v>600</v>
      </c>
      <c r="J135" s="34">
        <f t="shared" si="75"/>
        <v>2400</v>
      </c>
      <c r="K135" s="48"/>
      <c r="M135" s="483"/>
      <c r="N135" s="490"/>
      <c r="O135" s="15">
        <v>300</v>
      </c>
      <c r="P135" s="15">
        <v>300</v>
      </c>
      <c r="Q135" s="96">
        <f>O135+P135</f>
        <v>600</v>
      </c>
      <c r="R135" s="34">
        <f t="shared" si="74"/>
        <v>2400</v>
      </c>
      <c r="S135" s="483"/>
      <c r="T135" s="490"/>
    </row>
    <row r="136" spans="3:20" s="9" customFormat="1" ht="14.25">
      <c r="C136" s="47" t="s">
        <v>126</v>
      </c>
      <c r="D136" s="12" t="s">
        <v>122</v>
      </c>
      <c r="E136" s="13"/>
      <c r="F136" s="14"/>
      <c r="G136" s="15"/>
      <c r="H136" s="15"/>
      <c r="I136" s="15"/>
      <c r="J136" s="16"/>
      <c r="K136" s="48"/>
      <c r="M136" s="483"/>
      <c r="N136" s="490"/>
      <c r="O136" s="15"/>
      <c r="P136" s="15"/>
      <c r="Q136" s="15"/>
      <c r="R136" s="16"/>
      <c r="S136" s="483"/>
      <c r="T136" s="490"/>
    </row>
    <row r="137" spans="3:20" s="9" customFormat="1" ht="14.25">
      <c r="C137" s="47"/>
      <c r="D137" s="121" t="s">
        <v>123</v>
      </c>
      <c r="E137" s="13">
        <v>28</v>
      </c>
      <c r="F137" s="14" t="s">
        <v>124</v>
      </c>
      <c r="G137" s="15">
        <v>450</v>
      </c>
      <c r="H137" s="15">
        <v>300</v>
      </c>
      <c r="I137" s="96">
        <f t="shared" ref="I137:I140" si="76">G137+H137</f>
        <v>750</v>
      </c>
      <c r="J137" s="34">
        <f t="shared" si="73"/>
        <v>21000</v>
      </c>
      <c r="K137" s="48"/>
      <c r="M137" s="483"/>
      <c r="N137" s="490"/>
      <c r="O137" s="15">
        <v>450</v>
      </c>
      <c r="P137" s="15">
        <v>300</v>
      </c>
      <c r="Q137" s="96">
        <f t="shared" ref="Q137:Q138" si="77">O137+P137</f>
        <v>750</v>
      </c>
      <c r="R137" s="34">
        <f>$E137*Q137</f>
        <v>21000</v>
      </c>
      <c r="S137" s="483"/>
      <c r="T137" s="490"/>
    </row>
    <row r="138" spans="3:20" s="9" customFormat="1" ht="14.25">
      <c r="C138" s="47"/>
      <c r="D138" s="121" t="s">
        <v>161</v>
      </c>
      <c r="E138" s="13">
        <v>2</v>
      </c>
      <c r="F138" s="14" t="s">
        <v>124</v>
      </c>
      <c r="G138" s="15">
        <v>850</v>
      </c>
      <c r="H138" s="15">
        <v>300</v>
      </c>
      <c r="I138" s="96">
        <f t="shared" si="76"/>
        <v>1150</v>
      </c>
      <c r="J138" s="34">
        <f t="shared" si="73"/>
        <v>2300</v>
      </c>
      <c r="K138" s="48"/>
      <c r="M138" s="483"/>
      <c r="N138" s="490"/>
      <c r="O138" s="15">
        <v>850</v>
      </c>
      <c r="P138" s="15">
        <v>300</v>
      </c>
      <c r="Q138" s="96">
        <f t="shared" si="77"/>
        <v>1150</v>
      </c>
      <c r="R138" s="34">
        <f>$E138*Q138</f>
        <v>2300</v>
      </c>
      <c r="S138" s="483"/>
      <c r="T138" s="490"/>
    </row>
    <row r="139" spans="3:20" s="9" customFormat="1" ht="14.25">
      <c r="C139" s="47"/>
      <c r="D139" s="121"/>
      <c r="E139" s="13"/>
      <c r="F139" s="14"/>
      <c r="G139" s="15"/>
      <c r="H139" s="15"/>
      <c r="I139" s="15"/>
      <c r="J139" s="15"/>
      <c r="K139" s="48"/>
      <c r="O139" s="15"/>
      <c r="P139" s="15"/>
      <c r="Q139" s="15"/>
      <c r="R139" s="15"/>
    </row>
    <row r="140" spans="3:20" s="9" customFormat="1" ht="14.25">
      <c r="C140" s="47">
        <v>5.4</v>
      </c>
      <c r="D140" s="261" t="s">
        <v>178</v>
      </c>
      <c r="E140" s="13">
        <v>75</v>
      </c>
      <c r="F140" s="14" t="s">
        <v>124</v>
      </c>
      <c r="G140" s="15">
        <v>350</v>
      </c>
      <c r="H140" s="15">
        <v>150</v>
      </c>
      <c r="I140" s="96">
        <f t="shared" si="76"/>
        <v>500</v>
      </c>
      <c r="J140" s="34">
        <f t="shared" si="73"/>
        <v>37500</v>
      </c>
      <c r="K140" s="133"/>
      <c r="M140" s="228">
        <f>J140</f>
        <v>37500</v>
      </c>
      <c r="N140" s="229">
        <f>M140/$J$3</f>
        <v>133.57079252003561</v>
      </c>
      <c r="O140" s="15">
        <v>350</v>
      </c>
      <c r="P140" s="15">
        <v>150</v>
      </c>
      <c r="Q140" s="96">
        <f t="shared" ref="Q140" si="78">O140+P140</f>
        <v>500</v>
      </c>
      <c r="R140" s="34">
        <f>$E140*Q140</f>
        <v>37500</v>
      </c>
      <c r="S140" s="229"/>
      <c r="T140" s="229"/>
    </row>
    <row r="141" spans="3:20" s="9" customFormat="1" thickBot="1">
      <c r="C141" s="47"/>
      <c r="D141" s="12"/>
      <c r="E141" s="13"/>
      <c r="F141" s="14"/>
      <c r="G141" s="15"/>
      <c r="H141" s="15"/>
      <c r="I141" s="15"/>
      <c r="J141" s="16"/>
      <c r="K141" s="133"/>
      <c r="O141" s="15"/>
      <c r="P141" s="15"/>
      <c r="Q141" s="15"/>
      <c r="R141" s="16"/>
    </row>
    <row r="142" spans="3:20" s="9" customFormat="1" ht="14.25">
      <c r="C142" s="102">
        <v>6</v>
      </c>
      <c r="D142" s="103" t="s">
        <v>107</v>
      </c>
      <c r="E142" s="104"/>
      <c r="F142" s="105"/>
      <c r="G142" s="105"/>
      <c r="H142" s="105"/>
      <c r="I142" s="105"/>
      <c r="J142" s="106">
        <f>SUM(J143:J148)</f>
        <v>66500</v>
      </c>
      <c r="K142" s="107"/>
      <c r="O142" s="105"/>
      <c r="P142" s="105"/>
      <c r="Q142" s="105"/>
      <c r="R142" s="106">
        <f>SUM(R143:R148)</f>
        <v>66500</v>
      </c>
    </row>
    <row r="143" spans="3:20" s="9" customFormat="1" ht="14.25">
      <c r="C143" s="47">
        <v>6.1</v>
      </c>
      <c r="D143" s="12" t="s">
        <v>17</v>
      </c>
      <c r="E143" s="13">
        <v>1</v>
      </c>
      <c r="F143" s="14" t="s">
        <v>12</v>
      </c>
      <c r="G143" s="15">
        <v>8500</v>
      </c>
      <c r="H143" s="15">
        <v>1500</v>
      </c>
      <c r="I143" s="96">
        <f t="shared" ref="I143:I147" si="79">G143+H143</f>
        <v>10000</v>
      </c>
      <c r="J143" s="34">
        <f>E143*I143</f>
        <v>10000</v>
      </c>
      <c r="K143" s="48"/>
      <c r="M143" s="483">
        <f>SUM(J143:J147)</f>
        <v>66500</v>
      </c>
      <c r="N143" s="490">
        <f>J142/J3</f>
        <v>236.86553873552984</v>
      </c>
      <c r="O143" s="15">
        <v>8500</v>
      </c>
      <c r="P143" s="15">
        <v>1500</v>
      </c>
      <c r="Q143" s="96">
        <f t="shared" ref="Q143:Q147" si="80">O143+P143</f>
        <v>10000</v>
      </c>
      <c r="R143" s="34">
        <f>$E143*Q143</f>
        <v>10000</v>
      </c>
      <c r="S143" s="483">
        <f>SUM(R143:R147)</f>
        <v>66500</v>
      </c>
      <c r="T143" s="490">
        <f>R142/R3</f>
        <v>236.86553873552984</v>
      </c>
    </row>
    <row r="144" spans="3:20" s="9" customFormat="1" ht="14.25">
      <c r="C144" s="47">
        <v>6.2</v>
      </c>
      <c r="D144" s="12" t="s">
        <v>156</v>
      </c>
      <c r="E144" s="13">
        <v>1</v>
      </c>
      <c r="F144" s="14" t="s">
        <v>10</v>
      </c>
      <c r="G144" s="15">
        <v>9000</v>
      </c>
      <c r="H144" s="15">
        <v>2500</v>
      </c>
      <c r="I144" s="96">
        <f t="shared" si="79"/>
        <v>11500</v>
      </c>
      <c r="J144" s="34">
        <f t="shared" ref="J144:J145" si="81">E144*I144</f>
        <v>11500</v>
      </c>
      <c r="K144" s="48"/>
      <c r="M144" s="483"/>
      <c r="N144" s="490"/>
      <c r="O144" s="15">
        <v>9000</v>
      </c>
      <c r="P144" s="15">
        <v>2500</v>
      </c>
      <c r="Q144" s="96">
        <f t="shared" si="80"/>
        <v>11500</v>
      </c>
      <c r="R144" s="34">
        <f t="shared" ref="R144:R147" si="82">$E144*Q144</f>
        <v>11500</v>
      </c>
      <c r="S144" s="483"/>
      <c r="T144" s="490"/>
    </row>
    <row r="145" spans="3:20" s="9" customFormat="1" ht="14.25">
      <c r="C145" s="47">
        <v>6.3</v>
      </c>
      <c r="D145" s="12" t="s">
        <v>198</v>
      </c>
      <c r="E145" s="13">
        <v>1</v>
      </c>
      <c r="F145" s="14" t="s">
        <v>10</v>
      </c>
      <c r="G145" s="15">
        <v>3500</v>
      </c>
      <c r="H145" s="15">
        <v>1500</v>
      </c>
      <c r="I145" s="96">
        <f t="shared" si="79"/>
        <v>5000</v>
      </c>
      <c r="J145" s="34">
        <f t="shared" si="81"/>
        <v>5000</v>
      </c>
      <c r="K145" s="48"/>
      <c r="M145" s="483"/>
      <c r="N145" s="490"/>
      <c r="O145" s="15">
        <v>3500</v>
      </c>
      <c r="P145" s="15">
        <v>1500</v>
      </c>
      <c r="Q145" s="96">
        <f t="shared" si="80"/>
        <v>5000</v>
      </c>
      <c r="R145" s="34">
        <f t="shared" si="82"/>
        <v>5000</v>
      </c>
      <c r="S145" s="483"/>
      <c r="T145" s="490"/>
    </row>
    <row r="146" spans="3:20" s="9" customFormat="1" ht="14.25">
      <c r="C146" s="47">
        <v>6.4</v>
      </c>
      <c r="D146" s="142" t="s">
        <v>192</v>
      </c>
      <c r="E146" s="13">
        <v>1</v>
      </c>
      <c r="F146" s="14" t="s">
        <v>10</v>
      </c>
      <c r="G146" s="15">
        <v>20000</v>
      </c>
      <c r="H146" s="15">
        <v>10000</v>
      </c>
      <c r="I146" s="96">
        <f t="shared" si="79"/>
        <v>30000</v>
      </c>
      <c r="J146" s="34">
        <f>E146*I146</f>
        <v>30000</v>
      </c>
      <c r="K146" s="48"/>
      <c r="M146" s="483"/>
      <c r="N146" s="490"/>
      <c r="O146" s="15">
        <v>20000</v>
      </c>
      <c r="P146" s="15">
        <v>10000</v>
      </c>
      <c r="Q146" s="96">
        <f t="shared" si="80"/>
        <v>30000</v>
      </c>
      <c r="R146" s="34">
        <f t="shared" si="82"/>
        <v>30000</v>
      </c>
      <c r="S146" s="483"/>
      <c r="T146" s="490"/>
    </row>
    <row r="147" spans="3:20" s="9" customFormat="1" ht="14.25">
      <c r="C147" s="47">
        <v>6.5</v>
      </c>
      <c r="D147" s="12" t="s">
        <v>110</v>
      </c>
      <c r="E147" s="13">
        <v>1</v>
      </c>
      <c r="F147" s="14" t="s">
        <v>10</v>
      </c>
      <c r="G147" s="15">
        <v>5000</v>
      </c>
      <c r="H147" s="15">
        <v>5000</v>
      </c>
      <c r="I147" s="96">
        <f t="shared" si="79"/>
        <v>10000</v>
      </c>
      <c r="J147" s="34">
        <f>E147*I147</f>
        <v>10000</v>
      </c>
      <c r="K147" s="48"/>
      <c r="M147" s="483"/>
      <c r="N147" s="490"/>
      <c r="O147" s="15">
        <v>5000</v>
      </c>
      <c r="P147" s="15">
        <v>5000</v>
      </c>
      <c r="Q147" s="96">
        <f t="shared" si="80"/>
        <v>10000</v>
      </c>
      <c r="R147" s="34">
        <f t="shared" si="82"/>
        <v>10000</v>
      </c>
      <c r="S147" s="483"/>
      <c r="T147" s="490"/>
    </row>
    <row r="148" spans="3:20" s="9" customFormat="1" thickBot="1">
      <c r="C148" s="52"/>
      <c r="D148" s="17"/>
      <c r="E148" s="18"/>
      <c r="F148" s="19"/>
      <c r="G148" s="20"/>
      <c r="H148" s="20"/>
      <c r="I148" s="20"/>
      <c r="J148" s="21"/>
      <c r="K148" s="53"/>
      <c r="O148" s="20"/>
      <c r="P148" s="20"/>
      <c r="Q148" s="20"/>
      <c r="R148" s="21"/>
    </row>
    <row r="149" spans="3:20">
      <c r="C149" s="102">
        <v>7</v>
      </c>
      <c r="D149" s="103" t="s">
        <v>30</v>
      </c>
      <c r="E149" s="104"/>
      <c r="F149" s="105"/>
      <c r="G149" s="105"/>
      <c r="H149" s="105"/>
      <c r="I149" s="105"/>
      <c r="J149" s="143">
        <f>SUM(J150:J158)</f>
        <v>102000</v>
      </c>
      <c r="K149" s="107"/>
      <c r="M149" s="9"/>
      <c r="N149" s="135"/>
      <c r="O149" s="105"/>
      <c r="P149" s="105"/>
      <c r="Q149" s="105"/>
      <c r="R149" s="143">
        <f>SUM(R150:R158)</f>
        <v>102000</v>
      </c>
      <c r="S149" s="135"/>
      <c r="T149" s="135"/>
    </row>
    <row r="150" spans="3:20">
      <c r="C150" s="120">
        <v>7.1</v>
      </c>
      <c r="D150" s="70" t="s">
        <v>142</v>
      </c>
      <c r="E150" s="123"/>
      <c r="F150" s="71"/>
      <c r="G150" s="124"/>
      <c r="H150" s="124"/>
      <c r="I150" s="124"/>
      <c r="J150" s="128"/>
      <c r="K150" s="126"/>
      <c r="M150" s="9"/>
      <c r="O150" s="124"/>
      <c r="P150" s="124"/>
      <c r="Q150" s="124"/>
      <c r="R150" s="128"/>
    </row>
    <row r="151" spans="3:20">
      <c r="C151" s="47"/>
      <c r="D151" s="91" t="s">
        <v>143</v>
      </c>
      <c r="E151" s="13">
        <v>1</v>
      </c>
      <c r="F151" s="14" t="s">
        <v>10</v>
      </c>
      <c r="G151" s="15">
        <v>3000</v>
      </c>
      <c r="H151" s="15">
        <v>2000</v>
      </c>
      <c r="I151" s="96">
        <f t="shared" ref="I151:I152" si="83">G151+H151</f>
        <v>5000</v>
      </c>
      <c r="J151" s="34">
        <f t="shared" ref="J151:J154" si="84">E151*I151</f>
        <v>5000</v>
      </c>
      <c r="K151" s="48"/>
      <c r="M151" s="483">
        <f>SUM(J151:J157)</f>
        <v>102000</v>
      </c>
      <c r="N151" s="488">
        <f>M151/J3</f>
        <v>363.31255565449686</v>
      </c>
      <c r="O151" s="15">
        <v>3000</v>
      </c>
      <c r="P151" s="15">
        <v>2000</v>
      </c>
      <c r="Q151" s="96">
        <f t="shared" ref="Q151:Q152" si="85">O151+P151</f>
        <v>5000</v>
      </c>
      <c r="R151" s="34">
        <f>$E151*Q151</f>
        <v>5000</v>
      </c>
      <c r="S151" s="488"/>
      <c r="T151" s="488"/>
    </row>
    <row r="152" spans="3:20" s="148" customFormat="1">
      <c r="C152" s="149"/>
      <c r="D152" s="141" t="s">
        <v>191</v>
      </c>
      <c r="E152" s="138">
        <v>1</v>
      </c>
      <c r="F152" s="139" t="s">
        <v>10</v>
      </c>
      <c r="G152" s="188">
        <v>17500</v>
      </c>
      <c r="H152" s="188">
        <v>2500</v>
      </c>
      <c r="I152" s="140">
        <f t="shared" si="83"/>
        <v>20000</v>
      </c>
      <c r="J152" s="132">
        <f t="shared" si="84"/>
        <v>20000</v>
      </c>
      <c r="K152" s="133"/>
      <c r="M152" s="485"/>
      <c r="N152" s="488"/>
      <c r="O152" s="188">
        <v>17500</v>
      </c>
      <c r="P152" s="188">
        <v>2500</v>
      </c>
      <c r="Q152" s="140">
        <f t="shared" si="85"/>
        <v>20000</v>
      </c>
      <c r="R152" s="34">
        <f>$E152*Q152</f>
        <v>20000</v>
      </c>
      <c r="S152" s="488"/>
      <c r="T152" s="488"/>
    </row>
    <row r="153" spans="3:20">
      <c r="C153" s="47">
        <v>7.2</v>
      </c>
      <c r="D153" s="12" t="s">
        <v>148</v>
      </c>
      <c r="E153" s="13"/>
      <c r="F153" s="14"/>
      <c r="G153" s="15"/>
      <c r="H153" s="15"/>
      <c r="I153" s="15"/>
      <c r="J153" s="16"/>
      <c r="K153" s="48"/>
      <c r="M153" s="485"/>
      <c r="N153" s="488"/>
      <c r="O153" s="15"/>
      <c r="P153" s="15"/>
      <c r="Q153" s="15"/>
      <c r="R153" s="16"/>
      <c r="S153" s="488"/>
      <c r="T153" s="488"/>
    </row>
    <row r="154" spans="3:20">
      <c r="C154" s="47" t="s">
        <v>149</v>
      </c>
      <c r="D154" s="91" t="s">
        <v>111</v>
      </c>
      <c r="E154" s="13">
        <v>1</v>
      </c>
      <c r="F154" s="14" t="s">
        <v>10</v>
      </c>
      <c r="G154" s="15">
        <v>6000</v>
      </c>
      <c r="H154" s="15">
        <v>4000</v>
      </c>
      <c r="I154" s="96">
        <f t="shared" ref="I154:I157" si="86">G154+H154</f>
        <v>10000</v>
      </c>
      <c r="J154" s="34">
        <f t="shared" si="84"/>
        <v>10000</v>
      </c>
      <c r="K154" s="48"/>
      <c r="M154" s="485"/>
      <c r="N154" s="488"/>
      <c r="O154" s="15">
        <v>6000</v>
      </c>
      <c r="P154" s="15">
        <v>4000</v>
      </c>
      <c r="Q154" s="96">
        <f t="shared" ref="Q154:Q157" si="87">O154+P154</f>
        <v>10000</v>
      </c>
      <c r="R154" s="34">
        <f>$E154*Q154</f>
        <v>10000</v>
      </c>
      <c r="S154" s="488"/>
      <c r="T154" s="488"/>
    </row>
    <row r="155" spans="3:20">
      <c r="C155" s="47" t="s">
        <v>150</v>
      </c>
      <c r="D155" s="91" t="s">
        <v>146</v>
      </c>
      <c r="E155" s="13">
        <v>45</v>
      </c>
      <c r="F155" s="14" t="s">
        <v>16</v>
      </c>
      <c r="G155" s="15">
        <v>600</v>
      </c>
      <c r="H155" s="15">
        <v>600</v>
      </c>
      <c r="I155" s="96">
        <f t="shared" si="86"/>
        <v>1200</v>
      </c>
      <c r="J155" s="34">
        <f t="shared" ref="J155:J156" si="88">E155*I155</f>
        <v>54000</v>
      </c>
      <c r="K155" s="48"/>
      <c r="M155" s="485"/>
      <c r="N155" s="488"/>
      <c r="O155" s="15">
        <v>600</v>
      </c>
      <c r="P155" s="15">
        <v>600</v>
      </c>
      <c r="Q155" s="96">
        <f t="shared" si="87"/>
        <v>1200</v>
      </c>
      <c r="R155" s="34">
        <f t="shared" ref="R155:R157" si="89">$E155*Q155</f>
        <v>54000</v>
      </c>
      <c r="S155" s="488"/>
      <c r="T155" s="488"/>
    </row>
    <row r="156" spans="3:20">
      <c r="C156" s="47" t="s">
        <v>151</v>
      </c>
      <c r="D156" s="91" t="s">
        <v>147</v>
      </c>
      <c r="E156" s="13">
        <v>3</v>
      </c>
      <c r="F156" s="14" t="s">
        <v>16</v>
      </c>
      <c r="G156" s="15">
        <v>2000</v>
      </c>
      <c r="H156" s="15">
        <v>1000</v>
      </c>
      <c r="I156" s="96">
        <f t="shared" si="86"/>
        <v>3000</v>
      </c>
      <c r="J156" s="34">
        <f t="shared" si="88"/>
        <v>9000</v>
      </c>
      <c r="K156" s="48"/>
      <c r="M156" s="485"/>
      <c r="N156" s="488"/>
      <c r="O156" s="15">
        <v>2000</v>
      </c>
      <c r="P156" s="15">
        <v>1000</v>
      </c>
      <c r="Q156" s="96">
        <f t="shared" si="87"/>
        <v>3000</v>
      </c>
      <c r="R156" s="34">
        <f t="shared" si="89"/>
        <v>9000</v>
      </c>
      <c r="S156" s="488"/>
      <c r="T156" s="488"/>
    </row>
    <row r="157" spans="3:20">
      <c r="C157" s="47" t="s">
        <v>154</v>
      </c>
      <c r="D157" s="130" t="s">
        <v>155</v>
      </c>
      <c r="E157" s="39">
        <v>1</v>
      </c>
      <c r="F157" s="14" t="s">
        <v>10</v>
      </c>
      <c r="G157" s="41">
        <v>3000</v>
      </c>
      <c r="H157" s="41">
        <v>1000</v>
      </c>
      <c r="I157" s="96">
        <f t="shared" si="86"/>
        <v>4000</v>
      </c>
      <c r="J157" s="34">
        <f t="shared" ref="J157" si="90">E157*I157</f>
        <v>4000</v>
      </c>
      <c r="K157" s="50"/>
      <c r="M157" s="485"/>
      <c r="N157" s="488"/>
      <c r="O157" s="41">
        <v>3000</v>
      </c>
      <c r="P157" s="41">
        <v>1000</v>
      </c>
      <c r="Q157" s="96">
        <f t="shared" si="87"/>
        <v>4000</v>
      </c>
      <c r="R157" s="34">
        <f t="shared" si="89"/>
        <v>4000</v>
      </c>
      <c r="S157" s="488"/>
      <c r="T157" s="488"/>
    </row>
    <row r="158" spans="3:20" ht="15.75" thickBot="1">
      <c r="C158" s="59"/>
      <c r="D158" s="60"/>
      <c r="E158" s="61"/>
      <c r="F158" s="62"/>
      <c r="G158" s="63"/>
      <c r="H158" s="63"/>
      <c r="I158" s="63"/>
      <c r="J158" s="64"/>
      <c r="K158" s="65"/>
      <c r="M158" s="9"/>
      <c r="O158" s="63"/>
      <c r="P158" s="63"/>
      <c r="Q158" s="63"/>
      <c r="R158" s="64"/>
    </row>
    <row r="159" spans="3:20">
      <c r="C159" s="102">
        <v>8</v>
      </c>
      <c r="D159" s="103" t="s">
        <v>128</v>
      </c>
      <c r="E159" s="104"/>
      <c r="F159" s="105"/>
      <c r="G159" s="105"/>
      <c r="H159" s="105"/>
      <c r="I159" s="105"/>
      <c r="J159" s="106">
        <f>SUM(J160:J175)</f>
        <v>181000</v>
      </c>
      <c r="K159" s="107"/>
      <c r="M159" s="9"/>
      <c r="O159" s="105"/>
      <c r="P159" s="105"/>
      <c r="Q159" s="105"/>
      <c r="R159" s="106">
        <f>SUM(R160:R175)</f>
        <v>181000</v>
      </c>
    </row>
    <row r="160" spans="3:20">
      <c r="C160" s="120">
        <v>8.1</v>
      </c>
      <c r="D160" s="70" t="s">
        <v>130</v>
      </c>
      <c r="E160" s="123">
        <v>1</v>
      </c>
      <c r="F160" s="71" t="s">
        <v>10</v>
      </c>
      <c r="G160" s="124">
        <v>5000</v>
      </c>
      <c r="H160" s="124">
        <v>5000</v>
      </c>
      <c r="I160" s="96">
        <f>G160+H160</f>
        <v>10000</v>
      </c>
      <c r="J160" s="125">
        <f>E160*I160</f>
        <v>10000</v>
      </c>
      <c r="K160" s="126"/>
      <c r="M160" s="483">
        <f>SUM(J160:J172)</f>
        <v>181000</v>
      </c>
      <c r="N160" s="489">
        <f>J159/J3</f>
        <v>644.70169189670526</v>
      </c>
      <c r="O160" s="124">
        <v>5000</v>
      </c>
      <c r="P160" s="124">
        <v>5000</v>
      </c>
      <c r="Q160" s="96">
        <f>O160+P160</f>
        <v>10000</v>
      </c>
      <c r="R160" s="34">
        <f>$E160*Q160</f>
        <v>10000</v>
      </c>
      <c r="S160" s="489"/>
      <c r="T160" s="489"/>
    </row>
    <row r="161" spans="3:20">
      <c r="C161" s="47">
        <v>8.1999999999999993</v>
      </c>
      <c r="D161" s="12" t="s">
        <v>133</v>
      </c>
      <c r="E161" s="13"/>
      <c r="F161" s="14"/>
      <c r="G161" s="15"/>
      <c r="H161" s="15"/>
      <c r="I161" s="15"/>
      <c r="J161" s="16"/>
      <c r="K161" s="46"/>
      <c r="M161" s="485"/>
      <c r="N161" s="489"/>
      <c r="O161" s="15"/>
      <c r="P161" s="15"/>
      <c r="Q161" s="15"/>
      <c r="R161" s="16"/>
      <c r="S161" s="489"/>
      <c r="T161" s="489"/>
    </row>
    <row r="162" spans="3:20">
      <c r="C162" s="47"/>
      <c r="D162" s="91" t="s">
        <v>129</v>
      </c>
      <c r="E162" s="13">
        <v>3</v>
      </c>
      <c r="F162" s="14" t="s">
        <v>136</v>
      </c>
      <c r="G162" s="15">
        <v>1000</v>
      </c>
      <c r="H162" s="15">
        <v>1000</v>
      </c>
      <c r="I162" s="96">
        <f t="shared" ref="I162:I163" si="91">G162+H162</f>
        <v>2000</v>
      </c>
      <c r="J162" s="34">
        <f>E162*I162</f>
        <v>6000</v>
      </c>
      <c r="K162" s="46"/>
      <c r="M162" s="485"/>
      <c r="N162" s="489"/>
      <c r="O162" s="15">
        <v>1000</v>
      </c>
      <c r="P162" s="15">
        <v>1000</v>
      </c>
      <c r="Q162" s="96">
        <f t="shared" ref="Q162:Q163" si="92">O162+P162</f>
        <v>2000</v>
      </c>
      <c r="R162" s="34">
        <f>$E162*Q162</f>
        <v>6000</v>
      </c>
      <c r="S162" s="489"/>
      <c r="T162" s="489"/>
    </row>
    <row r="163" spans="3:20">
      <c r="C163" s="47"/>
      <c r="D163" s="91" t="s">
        <v>135</v>
      </c>
      <c r="E163" s="13">
        <v>1</v>
      </c>
      <c r="F163" s="14" t="s">
        <v>136</v>
      </c>
      <c r="G163" s="15">
        <v>15000</v>
      </c>
      <c r="H163" s="15">
        <v>20000</v>
      </c>
      <c r="I163" s="96">
        <f t="shared" si="91"/>
        <v>35000</v>
      </c>
      <c r="J163" s="34">
        <f>E163*I163</f>
        <v>35000</v>
      </c>
      <c r="K163" s="48"/>
      <c r="M163" s="485"/>
      <c r="N163" s="489"/>
      <c r="O163" s="15">
        <v>15000</v>
      </c>
      <c r="P163" s="15">
        <v>20000</v>
      </c>
      <c r="Q163" s="96">
        <f t="shared" si="92"/>
        <v>35000</v>
      </c>
      <c r="R163" s="34">
        <f>$E163*Q163</f>
        <v>35000</v>
      </c>
      <c r="S163" s="489"/>
      <c r="T163" s="489"/>
    </row>
    <row r="164" spans="3:20">
      <c r="C164" s="47">
        <v>8.3000000000000007</v>
      </c>
      <c r="D164" s="12" t="s">
        <v>131</v>
      </c>
      <c r="E164" s="13"/>
      <c r="F164" s="14"/>
      <c r="G164" s="15"/>
      <c r="H164" s="15"/>
      <c r="I164" s="15"/>
      <c r="J164" s="16"/>
      <c r="K164" s="48"/>
      <c r="M164" s="485"/>
      <c r="N164" s="489"/>
      <c r="O164" s="15"/>
      <c r="P164" s="15"/>
      <c r="Q164" s="15"/>
      <c r="R164" s="16"/>
      <c r="S164" s="489"/>
      <c r="T164" s="489"/>
    </row>
    <row r="165" spans="3:20">
      <c r="C165" s="47"/>
      <c r="D165" s="91" t="s">
        <v>139</v>
      </c>
      <c r="E165" s="13">
        <v>1</v>
      </c>
      <c r="F165" s="14" t="s">
        <v>42</v>
      </c>
      <c r="G165" s="15">
        <v>10000</v>
      </c>
      <c r="H165" s="15">
        <v>5000</v>
      </c>
      <c r="I165" s="96">
        <f t="shared" ref="I165:I172" si="93">G165+H165</f>
        <v>15000</v>
      </c>
      <c r="J165" s="34">
        <f t="shared" ref="J165" si="94">E165*I165</f>
        <v>15000</v>
      </c>
      <c r="K165" s="48"/>
      <c r="M165" s="485"/>
      <c r="N165" s="489"/>
      <c r="O165" s="15">
        <v>10000</v>
      </c>
      <c r="P165" s="15">
        <v>5000</v>
      </c>
      <c r="Q165" s="96">
        <f t="shared" ref="Q165:Q172" si="95">O165+P165</f>
        <v>15000</v>
      </c>
      <c r="R165" s="34">
        <f>$E165*Q165</f>
        <v>15000</v>
      </c>
      <c r="S165" s="489"/>
      <c r="T165" s="489"/>
    </row>
    <row r="166" spans="3:20">
      <c r="C166" s="47"/>
      <c r="D166" s="91" t="s">
        <v>140</v>
      </c>
      <c r="E166" s="13">
        <v>1</v>
      </c>
      <c r="F166" s="14" t="s">
        <v>42</v>
      </c>
      <c r="G166" s="15">
        <v>15000</v>
      </c>
      <c r="H166" s="15">
        <v>10000</v>
      </c>
      <c r="I166" s="96">
        <f t="shared" si="93"/>
        <v>25000</v>
      </c>
      <c r="J166" s="34">
        <f t="shared" ref="J166" si="96">E166*I166</f>
        <v>25000</v>
      </c>
      <c r="K166" s="48"/>
      <c r="M166" s="485"/>
      <c r="N166" s="489"/>
      <c r="O166" s="15">
        <v>15000</v>
      </c>
      <c r="P166" s="15">
        <v>10000</v>
      </c>
      <c r="Q166" s="96">
        <f t="shared" si="95"/>
        <v>25000</v>
      </c>
      <c r="R166" s="34">
        <f t="shared" ref="R166:R172" si="97">$E166*Q166</f>
        <v>25000</v>
      </c>
      <c r="S166" s="489"/>
      <c r="T166" s="489"/>
    </row>
    <row r="167" spans="3:20">
      <c r="C167" s="47">
        <v>8.4</v>
      </c>
      <c r="D167" s="12" t="s">
        <v>132</v>
      </c>
      <c r="E167" s="13">
        <v>1</v>
      </c>
      <c r="F167" s="14" t="s">
        <v>42</v>
      </c>
      <c r="G167" s="15">
        <v>20000</v>
      </c>
      <c r="H167" s="15">
        <v>20000</v>
      </c>
      <c r="I167" s="96">
        <f t="shared" si="93"/>
        <v>40000</v>
      </c>
      <c r="J167" s="34">
        <f t="shared" ref="J167:J171" si="98">E167*I167</f>
        <v>40000</v>
      </c>
      <c r="K167" s="48"/>
      <c r="M167" s="485"/>
      <c r="N167" s="489"/>
      <c r="O167" s="15">
        <v>20000</v>
      </c>
      <c r="P167" s="15">
        <v>20000</v>
      </c>
      <c r="Q167" s="96">
        <f t="shared" si="95"/>
        <v>40000</v>
      </c>
      <c r="R167" s="34">
        <f t="shared" si="97"/>
        <v>40000</v>
      </c>
      <c r="S167" s="489"/>
      <c r="T167" s="489"/>
    </row>
    <row r="168" spans="3:20">
      <c r="C168" s="47">
        <v>8.5</v>
      </c>
      <c r="D168" s="12" t="s">
        <v>145</v>
      </c>
      <c r="E168" s="13">
        <v>1</v>
      </c>
      <c r="F168" s="14" t="s">
        <v>42</v>
      </c>
      <c r="G168" s="15">
        <v>5000</v>
      </c>
      <c r="H168" s="15">
        <v>5000</v>
      </c>
      <c r="I168" s="96">
        <f t="shared" si="93"/>
        <v>10000</v>
      </c>
      <c r="J168" s="34">
        <f t="shared" ref="J168" si="99">E168*I168</f>
        <v>10000</v>
      </c>
      <c r="K168" s="48"/>
      <c r="M168" s="485"/>
      <c r="N168" s="489"/>
      <c r="O168" s="15">
        <v>5000</v>
      </c>
      <c r="P168" s="15">
        <v>5000</v>
      </c>
      <c r="Q168" s="96">
        <f t="shared" si="95"/>
        <v>10000</v>
      </c>
      <c r="R168" s="34">
        <f t="shared" si="97"/>
        <v>10000</v>
      </c>
      <c r="S168" s="489"/>
      <c r="T168" s="489"/>
    </row>
    <row r="169" spans="3:20">
      <c r="C169" s="47">
        <v>8.6</v>
      </c>
      <c r="D169" s="12" t="s">
        <v>138</v>
      </c>
      <c r="E169" s="13">
        <v>2</v>
      </c>
      <c r="F169" s="14" t="s">
        <v>137</v>
      </c>
      <c r="G169" s="15">
        <v>0</v>
      </c>
      <c r="H169" s="15">
        <v>7500</v>
      </c>
      <c r="I169" s="96">
        <f t="shared" si="93"/>
        <v>7500</v>
      </c>
      <c r="J169" s="34">
        <f t="shared" si="98"/>
        <v>15000</v>
      </c>
      <c r="K169" s="48"/>
      <c r="M169" s="485"/>
      <c r="N169" s="489"/>
      <c r="O169" s="15">
        <v>0</v>
      </c>
      <c r="P169" s="15">
        <v>7500</v>
      </c>
      <c r="Q169" s="96">
        <f t="shared" si="95"/>
        <v>7500</v>
      </c>
      <c r="R169" s="34">
        <f t="shared" si="97"/>
        <v>15000</v>
      </c>
      <c r="S169" s="489"/>
      <c r="T169" s="489"/>
    </row>
    <row r="170" spans="3:20">
      <c r="C170" s="47">
        <v>8.6999999999999993</v>
      </c>
      <c r="D170" s="12" t="s">
        <v>193</v>
      </c>
      <c r="E170" s="13">
        <v>1</v>
      </c>
      <c r="F170" s="14" t="s">
        <v>42</v>
      </c>
      <c r="G170" s="15">
        <v>1000</v>
      </c>
      <c r="H170" s="15">
        <v>5000</v>
      </c>
      <c r="I170" s="96">
        <f t="shared" si="93"/>
        <v>6000</v>
      </c>
      <c r="J170" s="34">
        <f t="shared" si="98"/>
        <v>6000</v>
      </c>
      <c r="K170" s="48"/>
      <c r="M170" s="485"/>
      <c r="N170" s="489"/>
      <c r="O170" s="15">
        <v>1000</v>
      </c>
      <c r="P170" s="15">
        <v>5000</v>
      </c>
      <c r="Q170" s="96">
        <f t="shared" si="95"/>
        <v>6000</v>
      </c>
      <c r="R170" s="34">
        <f t="shared" si="97"/>
        <v>6000</v>
      </c>
      <c r="S170" s="489"/>
      <c r="T170" s="489"/>
    </row>
    <row r="171" spans="3:20">
      <c r="C171" s="47">
        <v>8.8000000000000007</v>
      </c>
      <c r="D171" s="12" t="s">
        <v>134</v>
      </c>
      <c r="E171" s="13">
        <v>2</v>
      </c>
      <c r="F171" s="14" t="s">
        <v>137</v>
      </c>
      <c r="G171" s="15">
        <v>1000</v>
      </c>
      <c r="H171" s="15">
        <v>5000</v>
      </c>
      <c r="I171" s="96">
        <f t="shared" si="93"/>
        <v>6000</v>
      </c>
      <c r="J171" s="34">
        <f t="shared" si="98"/>
        <v>12000</v>
      </c>
      <c r="K171" s="48"/>
      <c r="M171" s="485"/>
      <c r="N171" s="489"/>
      <c r="O171" s="15">
        <v>1000</v>
      </c>
      <c r="P171" s="15">
        <v>5000</v>
      </c>
      <c r="Q171" s="96">
        <f t="shared" si="95"/>
        <v>6000</v>
      </c>
      <c r="R171" s="34">
        <f t="shared" si="97"/>
        <v>12000</v>
      </c>
      <c r="S171" s="489"/>
      <c r="T171" s="489"/>
    </row>
    <row r="172" spans="3:20">
      <c r="C172" s="47">
        <v>8.9</v>
      </c>
      <c r="D172" s="12" t="s">
        <v>153</v>
      </c>
      <c r="E172" s="13">
        <v>1</v>
      </c>
      <c r="F172" s="14" t="s">
        <v>42</v>
      </c>
      <c r="G172" s="15">
        <v>2000</v>
      </c>
      <c r="H172" s="15">
        <v>5000</v>
      </c>
      <c r="I172" s="96">
        <f t="shared" si="93"/>
        <v>7000</v>
      </c>
      <c r="J172" s="34">
        <f t="shared" ref="J172" si="100">E172*I172</f>
        <v>7000</v>
      </c>
      <c r="K172" s="48"/>
      <c r="M172" s="485"/>
      <c r="N172" s="489"/>
      <c r="O172" s="15">
        <v>2000</v>
      </c>
      <c r="P172" s="15">
        <v>5000</v>
      </c>
      <c r="Q172" s="96">
        <f t="shared" si="95"/>
        <v>7000</v>
      </c>
      <c r="R172" s="34">
        <f t="shared" si="97"/>
        <v>7000</v>
      </c>
      <c r="S172" s="489"/>
      <c r="T172" s="489"/>
    </row>
    <row r="173" spans="3:20">
      <c r="C173" s="47"/>
      <c r="D173" s="12"/>
      <c r="E173" s="13"/>
      <c r="F173" s="14"/>
      <c r="G173" s="15"/>
      <c r="H173" s="15"/>
      <c r="I173" s="15"/>
      <c r="J173" s="16"/>
      <c r="K173" s="48"/>
      <c r="M173" s="9"/>
      <c r="O173" s="15"/>
      <c r="P173" s="15"/>
      <c r="Q173" s="15"/>
      <c r="R173" s="16"/>
    </row>
    <row r="174" spans="3:20" ht="13.5" customHeight="1">
      <c r="C174" s="52"/>
      <c r="D174" s="17"/>
      <c r="E174" s="18"/>
      <c r="F174" s="19"/>
      <c r="G174" s="20"/>
      <c r="H174" s="20"/>
      <c r="I174" s="20"/>
      <c r="J174" s="21"/>
      <c r="K174" s="53"/>
      <c r="O174" s="20"/>
      <c r="P174" s="20"/>
      <c r="Q174" s="20"/>
      <c r="R174" s="21"/>
    </row>
    <row r="175" spans="3:20" ht="9.75" customHeight="1" thickBot="1">
      <c r="C175" s="54"/>
      <c r="D175" s="55"/>
      <c r="E175" s="56"/>
      <c r="F175" s="56"/>
      <c r="G175" s="56"/>
      <c r="H175" s="56"/>
      <c r="I175" s="56"/>
      <c r="J175" s="57"/>
      <c r="K175" s="58"/>
      <c r="O175" s="56"/>
      <c r="P175" s="56"/>
      <c r="Q175" s="56"/>
      <c r="R175" s="57"/>
    </row>
    <row r="176" spans="3:20" ht="8.25" customHeight="1"/>
  </sheetData>
  <mergeCells count="68">
    <mergeCell ref="S151:S157"/>
    <mergeCell ref="T151:T157"/>
    <mergeCell ref="S160:S172"/>
    <mergeCell ref="T160:T172"/>
    <mergeCell ref="P2:R2"/>
    <mergeCell ref="O5:Q5"/>
    <mergeCell ref="R5:R6"/>
    <mergeCell ref="S120:S128"/>
    <mergeCell ref="T120:T128"/>
    <mergeCell ref="S131:S138"/>
    <mergeCell ref="T131:T138"/>
    <mergeCell ref="S143:S147"/>
    <mergeCell ref="T143:T147"/>
    <mergeCell ref="S83:S100"/>
    <mergeCell ref="T83:T100"/>
    <mergeCell ref="S104:S106"/>
    <mergeCell ref="T104:T106"/>
    <mergeCell ref="S109:S114"/>
    <mergeCell ref="T109:T114"/>
    <mergeCell ref="S58:S64"/>
    <mergeCell ref="T58:T64"/>
    <mergeCell ref="S66:S71"/>
    <mergeCell ref="T66:T71"/>
    <mergeCell ref="S73:S79"/>
    <mergeCell ref="T73:T79"/>
    <mergeCell ref="S27:S37"/>
    <mergeCell ref="T27:T37"/>
    <mergeCell ref="S41:S44"/>
    <mergeCell ref="T41:T44"/>
    <mergeCell ref="S48:S54"/>
    <mergeCell ref="T48:T54"/>
    <mergeCell ref="M120:M128"/>
    <mergeCell ref="N120:N128"/>
    <mergeCell ref="M83:M100"/>
    <mergeCell ref="N83:N100"/>
    <mergeCell ref="M27:M37"/>
    <mergeCell ref="N27:N37"/>
    <mergeCell ref="M41:M44"/>
    <mergeCell ref="N41:N44"/>
    <mergeCell ref="M73:M79"/>
    <mergeCell ref="N73:N79"/>
    <mergeCell ref="M104:M106"/>
    <mergeCell ref="N104:N106"/>
    <mergeCell ref="M109:M114"/>
    <mergeCell ref="N109:N114"/>
    <mergeCell ref="M48:M54"/>
    <mergeCell ref="N48:N54"/>
    <mergeCell ref="M151:M157"/>
    <mergeCell ref="N151:N157"/>
    <mergeCell ref="M160:M172"/>
    <mergeCell ref="N160:N172"/>
    <mergeCell ref="N131:N138"/>
    <mergeCell ref="M131:M138"/>
    <mergeCell ref="M143:M147"/>
    <mergeCell ref="N143:N147"/>
    <mergeCell ref="M66:M71"/>
    <mergeCell ref="N66:N71"/>
    <mergeCell ref="N58:N64"/>
    <mergeCell ref="M58:M64"/>
    <mergeCell ref="K5:K6"/>
    <mergeCell ref="C2:G4"/>
    <mergeCell ref="H2:J2"/>
    <mergeCell ref="C5:C6"/>
    <mergeCell ref="D5:D6"/>
    <mergeCell ref="E5:E6"/>
    <mergeCell ref="F5:F6"/>
    <mergeCell ref="J5:J6"/>
    <mergeCell ref="G5:I5"/>
  </mergeCells>
  <phoneticPr fontId="9" type="noConversion"/>
  <printOptions horizontalCentered="1"/>
  <pageMargins left="0.31496062992125984" right="0.11811023622047245" top="0.19685039370078741" bottom="0.19685039370078741" header="0.11811023622047245" footer="3.937007874015748E-2"/>
  <pageSetup paperSize="9" scale="75" fitToHeight="0" orientation="portrait" horizontalDpi="1200" verticalDpi="1200" r:id="rId1"/>
  <headerFooter>
    <oddFooter>&amp;CPage &amp;P / &amp;N</oddFooter>
  </headerFooter>
  <rowBreaks count="1" manualBreakCount="1">
    <brk id="148" min="1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F69E5-5001-419B-9748-4DAF0CD8B743}">
  <sheetPr>
    <pageSetUpPr fitToPage="1"/>
  </sheetPr>
  <dimension ref="C1:Y140"/>
  <sheetViews>
    <sheetView zoomScale="80" zoomScaleNormal="80" zoomScaleSheetLayoutView="90" workbookViewId="0">
      <pane xSplit="24" ySplit="6" topLeftCell="AC7" activePane="bottomRight" state="frozen"/>
      <selection pane="topRight" activeCell="M1" sqref="M1"/>
      <selection pane="bottomLeft" activeCell="A7" sqref="A7"/>
      <selection pane="bottomRight" activeCell="A138" sqref="A138:XFD138"/>
    </sheetView>
  </sheetViews>
  <sheetFormatPr defaultColWidth="9" defaultRowHeight="15"/>
  <cols>
    <col min="1" max="1" width="1.5703125" style="10" customWidth="1"/>
    <col min="2" max="2" width="1.140625" style="10" customWidth="1"/>
    <col min="3" max="3" width="5.85546875" style="43" bestFit="1" customWidth="1"/>
    <col min="4" max="4" width="47.140625" style="10" bestFit="1" customWidth="1"/>
    <col min="5" max="5" width="6.7109375" style="1" bestFit="1" customWidth="1"/>
    <col min="6" max="7" width="10.85546875" style="1" customWidth="1"/>
    <col min="8" max="8" width="10.85546875" style="1" bestFit="1" customWidth="1"/>
    <col min="9" max="9" width="6" style="1" bestFit="1" customWidth="1"/>
    <col min="10" max="10" width="13.5703125" style="4" bestFit="1" customWidth="1"/>
    <col min="11" max="11" width="8.7109375" style="4" bestFit="1" customWidth="1"/>
    <col min="12" max="12" width="4.85546875" style="4" bestFit="1" customWidth="1"/>
    <col min="13" max="13" width="6" style="4" bestFit="1" customWidth="1"/>
    <col min="14" max="14" width="13.5703125" style="4" customWidth="1"/>
    <col min="15" max="15" width="9.85546875" style="4" bestFit="1" customWidth="1"/>
    <col min="16" max="16" width="4.85546875" style="4" bestFit="1" customWidth="1"/>
    <col min="17" max="18" width="10.85546875" style="1" customWidth="1"/>
    <col min="19" max="19" width="10.85546875" style="1" bestFit="1" customWidth="1"/>
    <col min="20" max="20" width="6" style="4" bestFit="1" customWidth="1"/>
    <col min="21" max="21" width="13.5703125" style="4" customWidth="1"/>
    <col min="22" max="22" width="9.85546875" style="4" bestFit="1" customWidth="1"/>
    <col min="23" max="23" width="4.85546875" style="4" bestFit="1" customWidth="1"/>
    <col min="24" max="24" width="0.85546875" style="10" customWidth="1"/>
    <col min="25" max="25" width="10.85546875" style="10" bestFit="1" customWidth="1"/>
    <col min="26" max="16384" width="9" style="10"/>
  </cols>
  <sheetData>
    <row r="1" spans="3:25" ht="8.25" customHeight="1"/>
    <row r="2" spans="3:25" ht="15" customHeight="1">
      <c r="C2" s="494" t="s">
        <v>224</v>
      </c>
      <c r="D2" s="494"/>
      <c r="E2" s="265"/>
      <c r="F2" s="265"/>
      <c r="G2" s="264"/>
      <c r="H2" s="257" t="s">
        <v>207</v>
      </c>
      <c r="I2" s="265"/>
      <c r="J2" s="376">
        <f>'[1]List(2)'!$AD$118</f>
        <v>280.75</v>
      </c>
      <c r="K2" s="227"/>
      <c r="L2" s="227"/>
      <c r="M2" s="227"/>
      <c r="N2" s="376">
        <f>'[1]List(2)'!$AD$118</f>
        <v>280.75</v>
      </c>
      <c r="O2" s="376"/>
      <c r="P2" s="227"/>
      <c r="Q2" s="265"/>
      <c r="R2" s="264"/>
      <c r="S2" s="257" t="s">
        <v>207</v>
      </c>
      <c r="T2" s="227"/>
      <c r="U2" s="376">
        <f>'[1]List(2)'!$AD$118</f>
        <v>280.75</v>
      </c>
      <c r="V2" s="376"/>
      <c r="W2" s="227"/>
    </row>
    <row r="3" spans="3:25">
      <c r="C3" s="494"/>
      <c r="D3" s="494"/>
      <c r="E3" s="265"/>
      <c r="F3" s="265"/>
      <c r="H3" s="257" t="s">
        <v>2</v>
      </c>
      <c r="I3" s="265"/>
      <c r="J3" s="231"/>
      <c r="K3" s="231"/>
      <c r="L3" s="231"/>
      <c r="M3" s="231"/>
      <c r="N3" s="231"/>
      <c r="O3" s="231"/>
      <c r="P3" s="231"/>
      <c r="Q3" s="265"/>
      <c r="S3" s="257" t="s">
        <v>2</v>
      </c>
      <c r="T3" s="231"/>
      <c r="U3" s="231"/>
      <c r="V3" s="231"/>
      <c r="W3" s="227"/>
      <c r="X3" s="232"/>
    </row>
    <row r="4" spans="3:25" ht="11.25" customHeight="1" thickBot="1">
      <c r="C4" s="495"/>
      <c r="D4" s="495"/>
      <c r="E4" s="265"/>
      <c r="F4" s="265"/>
      <c r="Q4" s="265"/>
      <c r="X4" s="4"/>
      <c r="Y4" s="4"/>
    </row>
    <row r="5" spans="3:25" s="9" customFormat="1" ht="12.75" customHeight="1">
      <c r="C5" s="473" t="s">
        <v>8</v>
      </c>
      <c r="D5" s="475" t="s">
        <v>7</v>
      </c>
      <c r="E5" s="501" t="s">
        <v>6</v>
      </c>
      <c r="F5" s="499" t="s">
        <v>3</v>
      </c>
      <c r="G5" s="481"/>
      <c r="H5" s="500"/>
      <c r="I5" s="496" t="s">
        <v>208</v>
      </c>
      <c r="J5" s="496"/>
      <c r="K5" s="496"/>
      <c r="L5" s="496"/>
      <c r="M5" s="497" t="s">
        <v>210</v>
      </c>
      <c r="N5" s="496"/>
      <c r="O5" s="496"/>
      <c r="P5" s="498"/>
      <c r="Q5" s="499" t="s">
        <v>3</v>
      </c>
      <c r="R5" s="481"/>
      <c r="S5" s="500"/>
      <c r="T5" s="497" t="s">
        <v>211</v>
      </c>
      <c r="U5" s="496"/>
      <c r="V5" s="496"/>
      <c r="W5" s="498"/>
    </row>
    <row r="6" spans="3:25" s="9" customFormat="1" ht="13.5" thickBot="1">
      <c r="C6" s="474"/>
      <c r="D6" s="476"/>
      <c r="E6" s="502"/>
      <c r="F6" s="337" t="s">
        <v>0</v>
      </c>
      <c r="G6" s="92" t="s">
        <v>127</v>
      </c>
      <c r="H6" s="290" t="s">
        <v>20</v>
      </c>
      <c r="I6" s="283" t="s">
        <v>19</v>
      </c>
      <c r="J6" s="83" t="s">
        <v>4</v>
      </c>
      <c r="K6" s="266"/>
      <c r="L6" s="266" t="s">
        <v>209</v>
      </c>
      <c r="M6" s="289" t="s">
        <v>19</v>
      </c>
      <c r="N6" s="83" t="s">
        <v>4</v>
      </c>
      <c r="O6" s="266"/>
      <c r="P6" s="290" t="s">
        <v>209</v>
      </c>
      <c r="Q6" s="337" t="s">
        <v>0</v>
      </c>
      <c r="R6" s="92" t="s">
        <v>127</v>
      </c>
      <c r="S6" s="290" t="s">
        <v>20</v>
      </c>
      <c r="T6" s="289" t="s">
        <v>19</v>
      </c>
      <c r="U6" s="83" t="s">
        <v>4</v>
      </c>
      <c r="V6" s="266"/>
      <c r="W6" s="290" t="s">
        <v>209</v>
      </c>
      <c r="Y6" s="163"/>
    </row>
    <row r="7" spans="3:25" s="9" customFormat="1" ht="14.25">
      <c r="C7" s="72">
        <v>1</v>
      </c>
      <c r="D7" s="195" t="s">
        <v>23</v>
      </c>
      <c r="E7" s="241"/>
      <c r="F7" s="339"/>
      <c r="G7" s="241"/>
      <c r="H7" s="338"/>
      <c r="I7" s="325"/>
      <c r="J7" s="213">
        <f>'BILL OF QUANTITY_02 (2)'!J22</f>
        <v>897200</v>
      </c>
      <c r="K7" s="377">
        <f t="shared" ref="K7:K17" si="0">J7/J$2</f>
        <v>3195.725734639359</v>
      </c>
      <c r="L7" s="282">
        <f t="shared" ref="L7:L17" si="1">J7/J$20</f>
        <v>0.45981841989949801</v>
      </c>
      <c r="M7" s="291"/>
      <c r="N7" s="213">
        <f>'BILL OF QUANTITY_02 (2)'!N22</f>
        <v>732500</v>
      </c>
      <c r="O7" s="377">
        <f t="shared" ref="O7:O17" si="2">N7/N$2</f>
        <v>2609.0828138913625</v>
      </c>
      <c r="P7" s="292">
        <f t="shared" ref="P7:P17" si="3">N7/N$20</f>
        <v>0.53234978833191005</v>
      </c>
      <c r="Q7" s="339"/>
      <c r="R7" s="241"/>
      <c r="S7" s="338"/>
      <c r="T7" s="291"/>
      <c r="U7" s="213">
        <f>'BILL OF QUANTITY_02 (2)'!U22</f>
        <v>444194</v>
      </c>
      <c r="V7" s="377">
        <f t="shared" ref="V7:V17" si="4">U7/U$2</f>
        <v>1582.1691896705254</v>
      </c>
      <c r="W7" s="292">
        <f t="shared" ref="W7:W17" si="5">U7/U$20</f>
        <v>0.57666106139004714</v>
      </c>
      <c r="Y7" s="163"/>
    </row>
    <row r="8" spans="3:25" s="9" customFormat="1" ht="12.75">
      <c r="C8" s="435">
        <v>1.1000000000000001</v>
      </c>
      <c r="D8" s="436" t="str">
        <f>D23</f>
        <v>งานหลังคา</v>
      </c>
      <c r="E8" s="437"/>
      <c r="F8" s="438"/>
      <c r="G8" s="437"/>
      <c r="H8" s="439"/>
      <c r="I8" s="440"/>
      <c r="J8" s="441">
        <f>J23</f>
        <v>244000</v>
      </c>
      <c r="K8" s="442">
        <f t="shared" si="0"/>
        <v>869.10062333036512</v>
      </c>
      <c r="L8" s="443">
        <f t="shared" si="1"/>
        <v>0.12505093006629237</v>
      </c>
      <c r="M8" s="444"/>
      <c r="N8" s="441">
        <f>N23</f>
        <v>112000</v>
      </c>
      <c r="O8" s="442">
        <f t="shared" si="2"/>
        <v>398.93143365983974</v>
      </c>
      <c r="P8" s="445">
        <f t="shared" si="3"/>
        <v>8.1396827703991717E-2</v>
      </c>
      <c r="Q8" s="438"/>
      <c r="R8" s="437"/>
      <c r="S8" s="439"/>
      <c r="T8" s="444"/>
      <c r="U8" s="441">
        <f>U23</f>
        <v>42000</v>
      </c>
      <c r="V8" s="442">
        <f t="shared" si="4"/>
        <v>149.5992876224399</v>
      </c>
      <c r="W8" s="445">
        <f t="shared" si="5"/>
        <v>5.4525195248882205E-2</v>
      </c>
      <c r="Y8" s="163"/>
    </row>
    <row r="9" spans="3:25" s="9" customFormat="1" ht="12.75">
      <c r="C9" s="435">
        <v>1.2</v>
      </c>
      <c r="D9" s="436" t="str">
        <f>D30</f>
        <v>งานสีอาคาร</v>
      </c>
      <c r="E9" s="437"/>
      <c r="F9" s="438"/>
      <c r="G9" s="437"/>
      <c r="H9" s="439"/>
      <c r="I9" s="440"/>
      <c r="J9" s="441">
        <f>J30</f>
        <v>354150</v>
      </c>
      <c r="K9" s="442">
        <f t="shared" si="0"/>
        <v>1261.4425645592164</v>
      </c>
      <c r="L9" s="443">
        <f t="shared" si="1"/>
        <v>0.18150322493023541</v>
      </c>
      <c r="M9" s="444"/>
      <c r="N9" s="441">
        <f>N30</f>
        <v>354150</v>
      </c>
      <c r="O9" s="442">
        <f t="shared" si="2"/>
        <v>1261.4425645592164</v>
      </c>
      <c r="P9" s="445">
        <f t="shared" si="3"/>
        <v>0.25738112974436311</v>
      </c>
      <c r="Q9" s="438"/>
      <c r="R9" s="437"/>
      <c r="S9" s="439"/>
      <c r="T9" s="444"/>
      <c r="U9" s="441">
        <f>U30</f>
        <v>354150</v>
      </c>
      <c r="V9" s="442">
        <f t="shared" si="4"/>
        <v>1261.4425645592164</v>
      </c>
      <c r="W9" s="445">
        <f t="shared" si="5"/>
        <v>0.45976423565218172</v>
      </c>
      <c r="Y9" s="163"/>
    </row>
    <row r="10" spans="3:25" s="9" customFormat="1" ht="12.75">
      <c r="C10" s="435">
        <v>1.3</v>
      </c>
      <c r="D10" s="436" t="str">
        <f>D38</f>
        <v>งานปรับปรุงชุดประตุ-หน้าต่าง</v>
      </c>
      <c r="E10" s="437"/>
      <c r="F10" s="438"/>
      <c r="G10" s="437"/>
      <c r="H10" s="439"/>
      <c r="I10" s="440"/>
      <c r="J10" s="441">
        <f>J38</f>
        <v>230000</v>
      </c>
      <c r="K10" s="442">
        <f t="shared" si="0"/>
        <v>819.23419412288513</v>
      </c>
      <c r="L10" s="443">
        <f t="shared" si="1"/>
        <v>0.11787587670183297</v>
      </c>
      <c r="M10" s="444"/>
      <c r="N10" s="441">
        <f>N38</f>
        <v>144000</v>
      </c>
      <c r="O10" s="442">
        <f t="shared" si="2"/>
        <v>512.91184327693679</v>
      </c>
      <c r="P10" s="445">
        <f t="shared" si="3"/>
        <v>0.1046530641908465</v>
      </c>
      <c r="Q10" s="438"/>
      <c r="R10" s="437"/>
      <c r="S10" s="439"/>
      <c r="T10" s="444"/>
      <c r="U10" s="441">
        <f>U38</f>
        <v>37444</v>
      </c>
      <c r="V10" s="442">
        <f t="shared" si="4"/>
        <v>133.3713268032057</v>
      </c>
      <c r="W10" s="445">
        <f t="shared" si="5"/>
        <v>4.861050978331298E-2</v>
      </c>
      <c r="Y10" s="163"/>
    </row>
    <row r="11" spans="3:25" s="9" customFormat="1" ht="12.75">
      <c r="C11" s="435">
        <v>1.4</v>
      </c>
      <c r="D11" s="436" t="str">
        <f>D58</f>
        <v>งานเปลี่ยนสุขภัณฑ์ และ อุปกรณ์ ประกอบ</v>
      </c>
      <c r="E11" s="437"/>
      <c r="F11" s="438"/>
      <c r="G11" s="437"/>
      <c r="H11" s="439"/>
      <c r="I11" s="440"/>
      <c r="J11" s="441">
        <f>J58</f>
        <v>111550</v>
      </c>
      <c r="K11" s="442">
        <f t="shared" si="0"/>
        <v>397.32858414959929</v>
      </c>
      <c r="L11" s="443">
        <f t="shared" si="1"/>
        <v>5.716980020038899E-2</v>
      </c>
      <c r="M11" s="444"/>
      <c r="N11" s="441">
        <f>N58</f>
        <v>98850</v>
      </c>
      <c r="O11" s="442">
        <f t="shared" si="2"/>
        <v>352.09260908281391</v>
      </c>
      <c r="P11" s="445">
        <f t="shared" si="3"/>
        <v>7.1839968022674824E-2</v>
      </c>
      <c r="Q11" s="438"/>
      <c r="R11" s="437"/>
      <c r="S11" s="439"/>
      <c r="T11" s="444"/>
      <c r="U11" s="441">
        <f>U58</f>
        <v>7100</v>
      </c>
      <c r="V11" s="442">
        <f t="shared" si="4"/>
        <v>25.28940338379341</v>
      </c>
      <c r="W11" s="445">
        <f t="shared" si="5"/>
        <v>9.2173544349300873E-3</v>
      </c>
      <c r="Y11" s="163"/>
    </row>
    <row r="12" spans="3:25" s="9" customFormat="1" ht="12.75">
      <c r="C12" s="435">
        <v>1.5</v>
      </c>
      <c r="D12" s="436" t="str">
        <f>D73</f>
        <v>งานรายละเอียดอาคารอื่นๆ</v>
      </c>
      <c r="E12" s="437"/>
      <c r="F12" s="438"/>
      <c r="G12" s="437"/>
      <c r="H12" s="439"/>
      <c r="I12" s="440"/>
      <c r="J12" s="441">
        <f>J73</f>
        <v>79500</v>
      </c>
      <c r="K12" s="442">
        <f t="shared" si="0"/>
        <v>283.17008014247551</v>
      </c>
      <c r="L12" s="443">
        <f t="shared" si="1"/>
        <v>4.0744053033894438E-2</v>
      </c>
      <c r="M12" s="444"/>
      <c r="N12" s="441">
        <f>N73</f>
        <v>79500</v>
      </c>
      <c r="O12" s="442">
        <f t="shared" si="2"/>
        <v>283.17008014247551</v>
      </c>
      <c r="P12" s="445">
        <f t="shared" si="3"/>
        <v>5.777721252202983E-2</v>
      </c>
      <c r="Q12" s="438"/>
      <c r="R12" s="437"/>
      <c r="S12" s="439"/>
      <c r="T12" s="444"/>
      <c r="U12" s="441">
        <f>U73</f>
        <v>24500</v>
      </c>
      <c r="V12" s="442">
        <f t="shared" si="4"/>
        <v>87.266251113089936</v>
      </c>
      <c r="W12" s="445">
        <f t="shared" si="5"/>
        <v>3.1806363895181287E-2</v>
      </c>
      <c r="Y12" s="163"/>
    </row>
    <row r="13" spans="3:25" s="9" customFormat="1" ht="14.25">
      <c r="C13" s="72">
        <v>2</v>
      </c>
      <c r="D13" s="195" t="s">
        <v>27</v>
      </c>
      <c r="E13" s="241"/>
      <c r="F13" s="339"/>
      <c r="G13" s="241"/>
      <c r="H13" s="338"/>
      <c r="I13" s="325"/>
      <c r="J13" s="213">
        <f>J78</f>
        <v>250000</v>
      </c>
      <c r="K13" s="377">
        <f t="shared" si="0"/>
        <v>890.47195013357077</v>
      </c>
      <c r="L13" s="282">
        <f t="shared" si="1"/>
        <v>0.12812595293677498</v>
      </c>
      <c r="M13" s="291"/>
      <c r="N13" s="213">
        <f>N78</f>
        <v>51000</v>
      </c>
      <c r="O13" s="377">
        <f t="shared" si="2"/>
        <v>181.65627782724843</v>
      </c>
      <c r="P13" s="292">
        <f t="shared" si="3"/>
        <v>3.7064626900924796E-2</v>
      </c>
      <c r="Q13" s="339"/>
      <c r="R13" s="241"/>
      <c r="S13" s="338"/>
      <c r="T13" s="291"/>
      <c r="U13" s="213"/>
      <c r="V13" s="377"/>
      <c r="W13" s="292"/>
      <c r="Y13" s="163"/>
    </row>
    <row r="14" spans="3:25" s="9" customFormat="1" ht="14.25">
      <c r="C14" s="72">
        <v>3</v>
      </c>
      <c r="D14" s="195" t="s">
        <v>28</v>
      </c>
      <c r="E14" s="241"/>
      <c r="F14" s="339"/>
      <c r="G14" s="241"/>
      <c r="H14" s="338"/>
      <c r="I14" s="325"/>
      <c r="J14" s="213">
        <f>J93</f>
        <v>135000</v>
      </c>
      <c r="K14" s="377">
        <f t="shared" si="0"/>
        <v>480.85485307212821</v>
      </c>
      <c r="L14" s="282">
        <f t="shared" si="1"/>
        <v>6.9188014585858479E-2</v>
      </c>
      <c r="M14" s="291"/>
      <c r="N14" s="213">
        <f>N93</f>
        <v>135000</v>
      </c>
      <c r="O14" s="377">
        <f t="shared" si="2"/>
        <v>480.85485307212821</v>
      </c>
      <c r="P14" s="292">
        <f t="shared" si="3"/>
        <v>9.8112247678918588E-2</v>
      </c>
      <c r="Q14" s="339"/>
      <c r="R14" s="241"/>
      <c r="S14" s="338"/>
      <c r="T14" s="291"/>
      <c r="U14" s="213">
        <f>U93</f>
        <v>26620</v>
      </c>
      <c r="V14" s="377">
        <f t="shared" si="4"/>
        <v>94.817453250222613</v>
      </c>
      <c r="W14" s="292">
        <f t="shared" si="5"/>
        <v>3.4558588036315341E-2</v>
      </c>
      <c r="Y14" s="163"/>
    </row>
    <row r="15" spans="3:25" s="9" customFormat="1" ht="14.25">
      <c r="C15" s="72">
        <v>4</v>
      </c>
      <c r="D15" s="195" t="s">
        <v>29</v>
      </c>
      <c r="E15" s="241"/>
      <c r="F15" s="339"/>
      <c r="G15" s="241"/>
      <c r="H15" s="338"/>
      <c r="I15" s="325"/>
      <c r="J15" s="213">
        <f>J111</f>
        <v>66500</v>
      </c>
      <c r="K15" s="377">
        <f t="shared" si="0"/>
        <v>236.86553873552984</v>
      </c>
      <c r="L15" s="282">
        <f t="shared" si="1"/>
        <v>3.4081503481182142E-2</v>
      </c>
      <c r="M15" s="291"/>
      <c r="N15" s="213">
        <f>N111</f>
        <v>50000</v>
      </c>
      <c r="O15" s="377">
        <f t="shared" si="2"/>
        <v>178.09439002671417</v>
      </c>
      <c r="P15" s="292">
        <f t="shared" si="3"/>
        <v>3.6337869510710587E-2</v>
      </c>
      <c r="Q15" s="339"/>
      <c r="R15" s="241"/>
      <c r="S15" s="338"/>
      <c r="T15" s="291"/>
      <c r="U15" s="213">
        <f>U111</f>
        <v>10000</v>
      </c>
      <c r="V15" s="377">
        <f t="shared" si="4"/>
        <v>35.618878005342829</v>
      </c>
      <c r="W15" s="292">
        <f t="shared" si="5"/>
        <v>1.2982189344971954E-2</v>
      </c>
      <c r="Y15" s="163"/>
    </row>
    <row r="16" spans="3:25" s="9" customFormat="1" ht="14.25">
      <c r="C16" s="72">
        <v>5</v>
      </c>
      <c r="D16" s="195" t="s">
        <v>30</v>
      </c>
      <c r="E16" s="241"/>
      <c r="F16" s="339"/>
      <c r="G16" s="241"/>
      <c r="H16" s="338"/>
      <c r="I16" s="325"/>
      <c r="J16" s="213">
        <f>'BILL OF QUANTITY_02 (2)'!J117</f>
        <v>82000</v>
      </c>
      <c r="K16" s="377">
        <f t="shared" si="0"/>
        <v>292.07479964381122</v>
      </c>
      <c r="L16" s="292">
        <f t="shared" si="1"/>
        <v>4.2025312563262189E-2</v>
      </c>
      <c r="M16" s="284"/>
      <c r="N16" s="213">
        <f>'BILL OF QUANTITY_02 (2)'!N117</f>
        <v>28000</v>
      </c>
      <c r="O16" s="377">
        <f t="shared" si="2"/>
        <v>99.732858414959935</v>
      </c>
      <c r="P16" s="292">
        <f t="shared" si="3"/>
        <v>2.0349206925997929E-2</v>
      </c>
      <c r="Q16" s="339"/>
      <c r="R16" s="241"/>
      <c r="S16" s="338"/>
      <c r="T16" s="291"/>
      <c r="U16" s="213">
        <f>'BILL OF QUANTITY_02 (2)'!U117</f>
        <v>24000</v>
      </c>
      <c r="V16" s="377">
        <f t="shared" si="4"/>
        <v>85.485307212822789</v>
      </c>
      <c r="W16" s="292">
        <f t="shared" si="5"/>
        <v>3.1157254427932688E-2</v>
      </c>
      <c r="Y16" s="163"/>
    </row>
    <row r="17" spans="3:25" s="9" customFormat="1" ht="14.25">
      <c r="C17" s="72">
        <v>6</v>
      </c>
      <c r="D17" s="195" t="s">
        <v>128</v>
      </c>
      <c r="E17" s="241"/>
      <c r="F17" s="339"/>
      <c r="G17" s="241"/>
      <c r="H17" s="338"/>
      <c r="I17" s="325"/>
      <c r="J17" s="213">
        <f>'BILL OF QUANTITY_02 (2)'!J124</f>
        <v>144000</v>
      </c>
      <c r="K17" s="377">
        <f t="shared" si="0"/>
        <v>512.91184327693679</v>
      </c>
      <c r="L17" s="292">
        <f t="shared" si="1"/>
        <v>7.3800548891582385E-2</v>
      </c>
      <c r="M17" s="284"/>
      <c r="N17" s="213">
        <f>'BILL OF QUANTITY_02 (2)'!N124</f>
        <v>144000</v>
      </c>
      <c r="O17" s="377">
        <f t="shared" si="2"/>
        <v>512.91184327693679</v>
      </c>
      <c r="P17" s="292">
        <f t="shared" si="3"/>
        <v>0.1046530641908465</v>
      </c>
      <c r="Q17" s="339"/>
      <c r="R17" s="241"/>
      <c r="S17" s="338"/>
      <c r="T17" s="291"/>
      <c r="U17" s="213">
        <f>'BILL OF QUANTITY_02 (2)'!U124</f>
        <v>144000</v>
      </c>
      <c r="V17" s="377">
        <f t="shared" si="4"/>
        <v>512.91184327693679</v>
      </c>
      <c r="W17" s="292">
        <f t="shared" si="5"/>
        <v>0.18694352656759614</v>
      </c>
      <c r="Y17" s="163"/>
    </row>
    <row r="18" spans="3:25" s="9" customFormat="1" thickBot="1">
      <c r="C18" s="86"/>
      <c r="D18" s="201" t="s">
        <v>26</v>
      </c>
      <c r="E18" s="251"/>
      <c r="F18" s="340"/>
      <c r="G18" s="251"/>
      <c r="H18" s="341"/>
      <c r="I18" s="326"/>
      <c r="J18" s="215">
        <f>SUM(J8:J17)</f>
        <v>1696700</v>
      </c>
      <c r="K18" s="378">
        <f>J18/J2</f>
        <v>6043.455031166518</v>
      </c>
      <c r="L18" s="294"/>
      <c r="M18" s="285"/>
      <c r="N18" s="215">
        <f>SUM(N8:N17)</f>
        <v>1196500</v>
      </c>
      <c r="O18" s="378">
        <f>N18/N2</f>
        <v>4261.7987533392698</v>
      </c>
      <c r="P18" s="294"/>
      <c r="Q18" s="340"/>
      <c r="R18" s="251"/>
      <c r="S18" s="341"/>
      <c r="T18" s="293"/>
      <c r="U18" s="215">
        <f>SUM(U8:U17)</f>
        <v>669814</v>
      </c>
      <c r="V18" s="378">
        <f>U18/U2</f>
        <v>2385.8023152270703</v>
      </c>
      <c r="W18" s="294"/>
      <c r="Y18" s="163"/>
    </row>
    <row r="19" spans="3:25" s="9" customFormat="1" thickTop="1">
      <c r="C19" s="254"/>
      <c r="D19" s="255" t="s">
        <v>24</v>
      </c>
      <c r="E19" s="234"/>
      <c r="F19" s="342"/>
      <c r="G19" s="234"/>
      <c r="H19" s="297"/>
      <c r="I19" s="380">
        <v>0.15</v>
      </c>
      <c r="J19" s="216">
        <f>J18*I19</f>
        <v>254505</v>
      </c>
      <c r="K19" s="379">
        <f>J19/J2</f>
        <v>906.5182546749777</v>
      </c>
      <c r="L19" s="295"/>
      <c r="M19" s="380">
        <v>0.15</v>
      </c>
      <c r="N19" s="216">
        <f>N18*M19</f>
        <v>179475</v>
      </c>
      <c r="O19" s="379">
        <f>N19/N2</f>
        <v>639.26981300089051</v>
      </c>
      <c r="P19" s="363"/>
      <c r="Q19" s="342"/>
      <c r="R19" s="234"/>
      <c r="S19" s="297"/>
      <c r="T19" s="380">
        <v>0.15</v>
      </c>
      <c r="U19" s="216">
        <f>U18*T19</f>
        <v>100472.09999999999</v>
      </c>
      <c r="V19" s="379">
        <f>U19/U2</f>
        <v>357.87034728406053</v>
      </c>
      <c r="W19" s="295"/>
      <c r="Y19" s="163">
        <v>175</v>
      </c>
    </row>
    <row r="20" spans="3:25" s="9" customFormat="1" thickBot="1">
      <c r="C20" s="25"/>
      <c r="D20" s="205" t="s">
        <v>25</v>
      </c>
      <c r="E20" s="251"/>
      <c r="F20" s="340"/>
      <c r="G20" s="251"/>
      <c r="H20" s="341"/>
      <c r="I20" s="326"/>
      <c r="J20" s="215">
        <f>J18+J19</f>
        <v>1951205</v>
      </c>
      <c r="K20" s="378">
        <f>J20/J2</f>
        <v>6949.9732858414964</v>
      </c>
      <c r="L20" s="294"/>
      <c r="M20" s="285"/>
      <c r="N20" s="215">
        <f>N18+N19</f>
        <v>1375975</v>
      </c>
      <c r="O20" s="378">
        <f>N20/N2</f>
        <v>4901.06856634016</v>
      </c>
      <c r="P20" s="294"/>
      <c r="Q20" s="340"/>
      <c r="R20" s="251"/>
      <c r="S20" s="341"/>
      <c r="T20" s="293"/>
      <c r="U20" s="215">
        <f>U18+U19</f>
        <v>770286.1</v>
      </c>
      <c r="V20" s="378">
        <f>U20/U2</f>
        <v>2743.672662511131</v>
      </c>
      <c r="W20" s="294"/>
      <c r="Y20" s="163">
        <f>Y19*V20</f>
        <v>480142.71593944792</v>
      </c>
    </row>
    <row r="21" spans="3:25" s="9" customFormat="1" ht="10.5" customHeight="1" thickTop="1" thickBot="1">
      <c r="C21" s="26"/>
      <c r="D21" s="211"/>
      <c r="E21" s="234"/>
      <c r="F21" s="342"/>
      <c r="G21" s="234"/>
      <c r="H21" s="297"/>
      <c r="I21" s="327"/>
      <c r="J21" s="235"/>
      <c r="K21" s="267"/>
      <c r="L21" s="297"/>
      <c r="M21" s="286"/>
      <c r="N21" s="267"/>
      <c r="O21" s="267"/>
      <c r="P21" s="297"/>
      <c r="Q21" s="342"/>
      <c r="R21" s="234"/>
      <c r="S21" s="297"/>
      <c r="T21" s="296"/>
      <c r="U21" s="267"/>
      <c r="V21" s="267"/>
      <c r="W21" s="297"/>
      <c r="Y21" s="163"/>
    </row>
    <row r="22" spans="3:25" s="9" customFormat="1" ht="14.25">
      <c r="C22" s="102">
        <v>1</v>
      </c>
      <c r="D22" s="103" t="s">
        <v>23</v>
      </c>
      <c r="E22" s="317"/>
      <c r="F22" s="343"/>
      <c r="G22" s="105"/>
      <c r="H22" s="344"/>
      <c r="I22" s="328"/>
      <c r="J22" s="143">
        <f>SUM(J24:J77)/2</f>
        <v>897200</v>
      </c>
      <c r="K22" s="268"/>
      <c r="L22" s="299"/>
      <c r="M22" s="287"/>
      <c r="N22" s="143">
        <f>SUM(N24:N77)/2</f>
        <v>732500</v>
      </c>
      <c r="O22" s="268"/>
      <c r="P22" s="299"/>
      <c r="Q22" s="343"/>
      <c r="R22" s="105"/>
      <c r="S22" s="344"/>
      <c r="T22" s="298"/>
      <c r="U22" s="143">
        <f>SUM(U24:U77)/2</f>
        <v>444194</v>
      </c>
      <c r="V22" s="268"/>
      <c r="W22" s="299"/>
    </row>
    <row r="23" spans="3:25" s="9" customFormat="1" ht="14.25">
      <c r="C23" s="394">
        <v>1.1000000000000001</v>
      </c>
      <c r="D23" s="381" t="s">
        <v>212</v>
      </c>
      <c r="E23" s="382"/>
      <c r="F23" s="383"/>
      <c r="G23" s="384"/>
      <c r="H23" s="385"/>
      <c r="I23" s="386"/>
      <c r="J23" s="387">
        <f>SUM(J25:J29)</f>
        <v>244000</v>
      </c>
      <c r="K23" s="388"/>
      <c r="L23" s="389"/>
      <c r="M23" s="390"/>
      <c r="N23" s="387">
        <f>SUM(N25:N29)</f>
        <v>112000</v>
      </c>
      <c r="O23" s="388"/>
      <c r="P23" s="389"/>
      <c r="Q23" s="383"/>
      <c r="R23" s="384"/>
      <c r="S23" s="385"/>
      <c r="T23" s="391"/>
      <c r="U23" s="387">
        <f>SUM(U25:U29)</f>
        <v>42000</v>
      </c>
      <c r="V23" s="388"/>
      <c r="W23" s="389"/>
    </row>
    <row r="24" spans="3:25" s="9" customFormat="1" ht="14.25">
      <c r="C24" s="45"/>
      <c r="D24" s="35" t="s">
        <v>43</v>
      </c>
      <c r="E24" s="318"/>
      <c r="F24" s="345"/>
      <c r="G24" s="38"/>
      <c r="H24" s="346"/>
      <c r="I24" s="329"/>
      <c r="J24" s="90"/>
      <c r="K24" s="269"/>
      <c r="L24" s="301"/>
      <c r="M24" s="288"/>
      <c r="N24" s="269"/>
      <c r="O24" s="269"/>
      <c r="P24" s="301"/>
      <c r="Q24" s="345"/>
      <c r="R24" s="38"/>
      <c r="S24" s="346"/>
      <c r="T24" s="300"/>
      <c r="U24" s="269"/>
      <c r="V24" s="269"/>
      <c r="W24" s="301"/>
      <c r="X24" s="11"/>
    </row>
    <row r="25" spans="3:25" s="9" customFormat="1" ht="14.25">
      <c r="C25" s="47"/>
      <c r="D25" s="12" t="s">
        <v>46</v>
      </c>
      <c r="E25" s="319" t="s">
        <v>44</v>
      </c>
      <c r="F25" s="347">
        <v>800</v>
      </c>
      <c r="G25" s="15">
        <v>600</v>
      </c>
      <c r="H25" s="348">
        <f t="shared" ref="H25:H29" si="6">F25+G25</f>
        <v>1400</v>
      </c>
      <c r="I25" s="330">
        <v>20</v>
      </c>
      <c r="J25" s="281">
        <f>I25*$H25</f>
        <v>28000</v>
      </c>
      <c r="K25" s="373"/>
      <c r="L25" s="270"/>
      <c r="M25" s="364">
        <v>20</v>
      </c>
      <c r="N25" s="281">
        <f>M25*$H25</f>
        <v>28000</v>
      </c>
      <c r="O25" s="373"/>
      <c r="P25" s="302"/>
      <c r="Q25" s="347">
        <v>800</v>
      </c>
      <c r="R25" s="15">
        <v>600</v>
      </c>
      <c r="S25" s="348">
        <f t="shared" ref="S25:S29" si="7">Q25+R25</f>
        <v>1400</v>
      </c>
      <c r="T25" s="330">
        <v>10</v>
      </c>
      <c r="U25" s="281">
        <f>T25*$H25</f>
        <v>14000</v>
      </c>
      <c r="V25" s="373"/>
      <c r="W25" s="302"/>
      <c r="X25" s="11"/>
    </row>
    <row r="26" spans="3:25" s="9" customFormat="1" ht="14.25">
      <c r="C26" s="47"/>
      <c r="D26" s="12" t="s">
        <v>47</v>
      </c>
      <c r="E26" s="319" t="s">
        <v>16</v>
      </c>
      <c r="F26" s="347">
        <v>800</v>
      </c>
      <c r="G26" s="15">
        <v>600</v>
      </c>
      <c r="H26" s="348">
        <f t="shared" si="6"/>
        <v>1400</v>
      </c>
      <c r="I26" s="330">
        <v>20</v>
      </c>
      <c r="J26" s="281">
        <f t="shared" ref="J26:J29" si="8">I26*$H26</f>
        <v>28000</v>
      </c>
      <c r="K26" s="373"/>
      <c r="L26" s="270"/>
      <c r="M26" s="364">
        <v>20</v>
      </c>
      <c r="N26" s="281">
        <f t="shared" ref="N26:N29" si="9">M26*$H26</f>
        <v>28000</v>
      </c>
      <c r="O26" s="373"/>
      <c r="P26" s="302"/>
      <c r="Q26" s="347">
        <v>800</v>
      </c>
      <c r="R26" s="15">
        <v>600</v>
      </c>
      <c r="S26" s="348">
        <f t="shared" si="7"/>
        <v>1400</v>
      </c>
      <c r="T26" s="330">
        <v>10</v>
      </c>
      <c r="U26" s="281">
        <f t="shared" ref="U26:U29" si="10">T26*$H26</f>
        <v>14000</v>
      </c>
      <c r="V26" s="373"/>
      <c r="W26" s="302"/>
      <c r="X26" s="11"/>
    </row>
    <row r="27" spans="3:25" s="9" customFormat="1" ht="14.25">
      <c r="C27" s="47"/>
      <c r="D27" s="12" t="s">
        <v>78</v>
      </c>
      <c r="E27" s="319" t="s">
        <v>16</v>
      </c>
      <c r="F27" s="347">
        <v>800</v>
      </c>
      <c r="G27" s="15">
        <v>600</v>
      </c>
      <c r="H27" s="348">
        <f t="shared" si="6"/>
        <v>1400</v>
      </c>
      <c r="I27" s="330">
        <v>20</v>
      </c>
      <c r="J27" s="281">
        <f t="shared" si="8"/>
        <v>28000</v>
      </c>
      <c r="K27" s="373"/>
      <c r="L27" s="270"/>
      <c r="M27" s="364">
        <v>20</v>
      </c>
      <c r="N27" s="281">
        <f t="shared" si="9"/>
        <v>28000</v>
      </c>
      <c r="O27" s="373"/>
      <c r="P27" s="302"/>
      <c r="Q27" s="347">
        <v>800</v>
      </c>
      <c r="R27" s="15">
        <v>600</v>
      </c>
      <c r="S27" s="348">
        <f t="shared" si="7"/>
        <v>1400</v>
      </c>
      <c r="T27" s="330">
        <v>10</v>
      </c>
      <c r="U27" s="281">
        <f t="shared" si="10"/>
        <v>14000</v>
      </c>
      <c r="V27" s="373"/>
      <c r="W27" s="302"/>
      <c r="X27" s="11"/>
    </row>
    <row r="28" spans="3:25" s="9" customFormat="1" ht="14.25">
      <c r="C28" s="47"/>
      <c r="D28" s="12" t="s">
        <v>49</v>
      </c>
      <c r="E28" s="319" t="s">
        <v>50</v>
      </c>
      <c r="F28" s="347">
        <v>800</v>
      </c>
      <c r="G28" s="15">
        <v>600</v>
      </c>
      <c r="H28" s="348">
        <f t="shared" si="6"/>
        <v>1400</v>
      </c>
      <c r="I28" s="330">
        <v>20</v>
      </c>
      <c r="J28" s="281">
        <f t="shared" si="8"/>
        <v>28000</v>
      </c>
      <c r="K28" s="373"/>
      <c r="L28" s="270"/>
      <c r="M28" s="364">
        <v>20</v>
      </c>
      <c r="N28" s="281">
        <f t="shared" si="9"/>
        <v>28000</v>
      </c>
      <c r="O28" s="373"/>
      <c r="P28" s="302"/>
      <c r="Q28" s="347">
        <v>800</v>
      </c>
      <c r="R28" s="15">
        <v>600</v>
      </c>
      <c r="S28" s="348">
        <f t="shared" si="7"/>
        <v>1400</v>
      </c>
      <c r="T28" s="330"/>
      <c r="U28" s="281">
        <f t="shared" si="10"/>
        <v>0</v>
      </c>
      <c r="V28" s="373"/>
      <c r="W28" s="302"/>
      <c r="X28" s="11"/>
    </row>
    <row r="29" spans="3:25" s="9" customFormat="1" ht="14.25">
      <c r="C29" s="47"/>
      <c r="D29" s="12" t="s">
        <v>48</v>
      </c>
      <c r="E29" s="319" t="s">
        <v>50</v>
      </c>
      <c r="F29" s="347">
        <v>200</v>
      </c>
      <c r="G29" s="15">
        <v>350</v>
      </c>
      <c r="H29" s="348">
        <f t="shared" si="6"/>
        <v>550</v>
      </c>
      <c r="I29" s="330">
        <v>240</v>
      </c>
      <c r="J29" s="281">
        <f t="shared" si="8"/>
        <v>132000</v>
      </c>
      <c r="K29" s="373"/>
      <c r="L29" s="270"/>
      <c r="M29" s="364"/>
      <c r="N29" s="281">
        <f t="shared" si="9"/>
        <v>0</v>
      </c>
      <c r="O29" s="373"/>
      <c r="P29" s="302"/>
      <c r="Q29" s="347">
        <v>200</v>
      </c>
      <c r="R29" s="15">
        <v>350</v>
      </c>
      <c r="S29" s="348">
        <f t="shared" si="7"/>
        <v>550</v>
      </c>
      <c r="T29" s="330"/>
      <c r="U29" s="281">
        <f t="shared" si="10"/>
        <v>0</v>
      </c>
      <c r="V29" s="373"/>
      <c r="W29" s="302"/>
      <c r="X29" s="11"/>
    </row>
    <row r="30" spans="3:25" s="9" customFormat="1" ht="14.25">
      <c r="C30" s="394">
        <v>1.2</v>
      </c>
      <c r="D30" s="381" t="s">
        <v>51</v>
      </c>
      <c r="E30" s="395"/>
      <c r="F30" s="396"/>
      <c r="G30" s="397"/>
      <c r="H30" s="398"/>
      <c r="I30" s="399"/>
      <c r="J30" s="433">
        <f>SUM(J31:J37)</f>
        <v>354150</v>
      </c>
      <c r="K30" s="400"/>
      <c r="L30" s="400"/>
      <c r="M30" s="401"/>
      <c r="N30" s="433">
        <f>SUM(N31:N37)</f>
        <v>354150</v>
      </c>
      <c r="O30" s="400"/>
      <c r="P30" s="402"/>
      <c r="Q30" s="396"/>
      <c r="R30" s="397"/>
      <c r="S30" s="398"/>
      <c r="T30" s="399"/>
      <c r="U30" s="433">
        <f>SUM(U31:U37)</f>
        <v>354150</v>
      </c>
      <c r="V30" s="400"/>
      <c r="W30" s="402"/>
      <c r="X30" s="11"/>
    </row>
    <row r="31" spans="3:25" s="9" customFormat="1" ht="14.25">
      <c r="C31" s="392"/>
      <c r="D31" s="35" t="s">
        <v>54</v>
      </c>
      <c r="E31" s="318" t="s">
        <v>91</v>
      </c>
      <c r="F31" s="345">
        <v>20</v>
      </c>
      <c r="G31" s="38">
        <v>100</v>
      </c>
      <c r="H31" s="348">
        <f t="shared" ref="H31:H37" si="11">F31+G31</f>
        <v>120</v>
      </c>
      <c r="I31" s="329">
        <v>140</v>
      </c>
      <c r="J31" s="393">
        <f>I31*$H31</f>
        <v>16800</v>
      </c>
      <c r="K31" s="375"/>
      <c r="L31" s="276"/>
      <c r="M31" s="366">
        <v>140</v>
      </c>
      <c r="N31" s="393">
        <f>M31*$H31</f>
        <v>16800</v>
      </c>
      <c r="O31" s="375"/>
      <c r="P31" s="309"/>
      <c r="Q31" s="345">
        <v>20</v>
      </c>
      <c r="R31" s="38">
        <v>100</v>
      </c>
      <c r="S31" s="348">
        <f t="shared" ref="S31:S32" si="12">Q31+R31</f>
        <v>120</v>
      </c>
      <c r="T31" s="329">
        <v>140</v>
      </c>
      <c r="U31" s="393">
        <f>T31*$H31</f>
        <v>16800</v>
      </c>
      <c r="V31" s="375"/>
      <c r="W31" s="309"/>
      <c r="X31" s="11"/>
    </row>
    <row r="32" spans="3:25" s="9" customFormat="1" ht="14.25">
      <c r="C32" s="93"/>
      <c r="D32" s="12" t="s">
        <v>52</v>
      </c>
      <c r="E32" s="319" t="s">
        <v>91</v>
      </c>
      <c r="F32" s="347">
        <v>150</v>
      </c>
      <c r="G32" s="15">
        <v>100</v>
      </c>
      <c r="H32" s="348">
        <f t="shared" si="11"/>
        <v>250</v>
      </c>
      <c r="I32" s="330">
        <v>480</v>
      </c>
      <c r="J32" s="281">
        <f t="shared" ref="J32:J37" si="13">I32*$H32</f>
        <v>120000</v>
      </c>
      <c r="K32" s="373"/>
      <c r="L32" s="270"/>
      <c r="M32" s="364">
        <v>480</v>
      </c>
      <c r="N32" s="281">
        <f t="shared" ref="N32:N37" si="14">M32*$H32</f>
        <v>120000</v>
      </c>
      <c r="O32" s="373"/>
      <c r="P32" s="302"/>
      <c r="Q32" s="347">
        <v>150</v>
      </c>
      <c r="R32" s="15">
        <v>100</v>
      </c>
      <c r="S32" s="348">
        <f t="shared" si="12"/>
        <v>250</v>
      </c>
      <c r="T32" s="330">
        <v>480</v>
      </c>
      <c r="U32" s="281">
        <f t="shared" ref="U32:U37" si="15">T32*$H32</f>
        <v>120000</v>
      </c>
      <c r="V32" s="373"/>
      <c r="W32" s="302"/>
      <c r="X32" s="11"/>
    </row>
    <row r="33" spans="3:24" s="9" customFormat="1" ht="14.25">
      <c r="C33" s="93"/>
      <c r="D33" s="12" t="s">
        <v>53</v>
      </c>
      <c r="E33" s="319" t="s">
        <v>91</v>
      </c>
      <c r="F33" s="347">
        <v>150</v>
      </c>
      <c r="G33" s="15">
        <v>120</v>
      </c>
      <c r="H33" s="348">
        <f>F33+G33</f>
        <v>270</v>
      </c>
      <c r="I33" s="330">
        <v>320</v>
      </c>
      <c r="J33" s="281">
        <f t="shared" si="13"/>
        <v>86400</v>
      </c>
      <c r="K33" s="373"/>
      <c r="L33" s="302"/>
      <c r="M33" s="330">
        <v>320</v>
      </c>
      <c r="N33" s="281">
        <f t="shared" si="14"/>
        <v>86400</v>
      </c>
      <c r="O33" s="373"/>
      <c r="P33" s="302"/>
      <c r="Q33" s="347">
        <v>150</v>
      </c>
      <c r="R33" s="15">
        <v>120</v>
      </c>
      <c r="S33" s="348">
        <f>Q33+R33</f>
        <v>270</v>
      </c>
      <c r="T33" s="330">
        <v>320</v>
      </c>
      <c r="U33" s="281">
        <f t="shared" si="15"/>
        <v>86400</v>
      </c>
      <c r="V33" s="373"/>
      <c r="W33" s="302"/>
      <c r="X33" s="11"/>
    </row>
    <row r="34" spans="3:24" s="9" customFormat="1" ht="14.25">
      <c r="C34" s="93"/>
      <c r="D34" s="12" t="s">
        <v>55</v>
      </c>
      <c r="E34" s="319" t="s">
        <v>91</v>
      </c>
      <c r="F34" s="347">
        <v>150</v>
      </c>
      <c r="G34" s="15">
        <v>100</v>
      </c>
      <c r="H34" s="348">
        <f>F34+G34</f>
        <v>250</v>
      </c>
      <c r="I34" s="330">
        <v>275</v>
      </c>
      <c r="J34" s="281">
        <f t="shared" si="13"/>
        <v>68750</v>
      </c>
      <c r="K34" s="373"/>
      <c r="L34" s="302"/>
      <c r="M34" s="330">
        <v>275</v>
      </c>
      <c r="N34" s="281">
        <f t="shared" si="14"/>
        <v>68750</v>
      </c>
      <c r="O34" s="373"/>
      <c r="P34" s="302"/>
      <c r="Q34" s="347">
        <v>150</v>
      </c>
      <c r="R34" s="15">
        <v>100</v>
      </c>
      <c r="S34" s="348">
        <f>Q34+R34</f>
        <v>250</v>
      </c>
      <c r="T34" s="330">
        <v>275</v>
      </c>
      <c r="U34" s="281">
        <f t="shared" si="15"/>
        <v>68750</v>
      </c>
      <c r="V34" s="373"/>
      <c r="W34" s="302"/>
      <c r="X34" s="11"/>
    </row>
    <row r="35" spans="3:24" s="9" customFormat="1" ht="14.25">
      <c r="C35" s="93"/>
      <c r="D35" s="12" t="s">
        <v>56</v>
      </c>
      <c r="E35" s="319" t="s">
        <v>91</v>
      </c>
      <c r="F35" s="347">
        <v>150</v>
      </c>
      <c r="G35" s="15">
        <v>150</v>
      </c>
      <c r="H35" s="348">
        <f t="shared" si="11"/>
        <v>300</v>
      </c>
      <c r="I35" s="330">
        <v>15</v>
      </c>
      <c r="J35" s="281">
        <f t="shared" si="13"/>
        <v>4500</v>
      </c>
      <c r="K35" s="373"/>
      <c r="L35" s="302"/>
      <c r="M35" s="330">
        <v>15</v>
      </c>
      <c r="N35" s="281">
        <f t="shared" si="14"/>
        <v>4500</v>
      </c>
      <c r="O35" s="373"/>
      <c r="P35" s="302"/>
      <c r="Q35" s="347">
        <v>150</v>
      </c>
      <c r="R35" s="15">
        <v>150</v>
      </c>
      <c r="S35" s="348">
        <f t="shared" ref="S35:S37" si="16">Q35+R35</f>
        <v>300</v>
      </c>
      <c r="T35" s="330">
        <v>15</v>
      </c>
      <c r="U35" s="281">
        <f t="shared" si="15"/>
        <v>4500</v>
      </c>
      <c r="V35" s="373"/>
      <c r="W35" s="302"/>
      <c r="X35" s="11"/>
    </row>
    <row r="36" spans="3:24" s="9" customFormat="1" ht="14.25">
      <c r="C36" s="93"/>
      <c r="D36" s="12" t="s">
        <v>57</v>
      </c>
      <c r="E36" s="319" t="s">
        <v>91</v>
      </c>
      <c r="F36" s="347">
        <v>200</v>
      </c>
      <c r="G36" s="15">
        <v>150</v>
      </c>
      <c r="H36" s="348">
        <f t="shared" si="11"/>
        <v>350</v>
      </c>
      <c r="I36" s="330">
        <v>150</v>
      </c>
      <c r="J36" s="281">
        <f t="shared" si="13"/>
        <v>52500</v>
      </c>
      <c r="K36" s="373"/>
      <c r="L36" s="302"/>
      <c r="M36" s="330">
        <v>150</v>
      </c>
      <c r="N36" s="281">
        <f t="shared" si="14"/>
        <v>52500</v>
      </c>
      <c r="O36" s="373"/>
      <c r="P36" s="302"/>
      <c r="Q36" s="347">
        <v>200</v>
      </c>
      <c r="R36" s="15">
        <v>150</v>
      </c>
      <c r="S36" s="348">
        <f t="shared" si="16"/>
        <v>350</v>
      </c>
      <c r="T36" s="330">
        <v>150</v>
      </c>
      <c r="U36" s="281">
        <f t="shared" si="15"/>
        <v>52500</v>
      </c>
      <c r="V36" s="373"/>
      <c r="W36" s="302"/>
      <c r="X36" s="11"/>
    </row>
    <row r="37" spans="3:24" s="9" customFormat="1" ht="14.25">
      <c r="C37" s="93"/>
      <c r="D37" s="12" t="s">
        <v>58</v>
      </c>
      <c r="E37" s="319" t="s">
        <v>91</v>
      </c>
      <c r="F37" s="347">
        <v>300</v>
      </c>
      <c r="G37" s="15">
        <v>350</v>
      </c>
      <c r="H37" s="348">
        <f t="shared" si="11"/>
        <v>650</v>
      </c>
      <c r="I37" s="330">
        <v>8</v>
      </c>
      <c r="J37" s="281">
        <f t="shared" si="13"/>
        <v>5200</v>
      </c>
      <c r="K37" s="373"/>
      <c r="L37" s="429"/>
      <c r="M37" s="330">
        <v>8</v>
      </c>
      <c r="N37" s="281">
        <f t="shared" si="14"/>
        <v>5200</v>
      </c>
      <c r="O37" s="373"/>
      <c r="P37" s="302"/>
      <c r="Q37" s="347">
        <v>300</v>
      </c>
      <c r="R37" s="15">
        <v>350</v>
      </c>
      <c r="S37" s="348">
        <f t="shared" si="16"/>
        <v>650</v>
      </c>
      <c r="T37" s="330">
        <v>8</v>
      </c>
      <c r="U37" s="281">
        <f t="shared" si="15"/>
        <v>5200</v>
      </c>
      <c r="V37" s="373"/>
      <c r="W37" s="302"/>
      <c r="X37" s="11"/>
    </row>
    <row r="38" spans="3:24" s="9" customFormat="1" ht="14.25">
      <c r="C38" s="394">
        <v>1.3</v>
      </c>
      <c r="D38" s="381" t="s">
        <v>66</v>
      </c>
      <c r="E38" s="395"/>
      <c r="F38" s="396"/>
      <c r="G38" s="397"/>
      <c r="H38" s="398"/>
      <c r="I38" s="399"/>
      <c r="J38" s="433">
        <f>SUM(J41:J57)</f>
        <v>230000</v>
      </c>
      <c r="K38" s="400"/>
      <c r="L38" s="400"/>
      <c r="M38" s="401"/>
      <c r="N38" s="433">
        <f>SUM(N41:N57)</f>
        <v>144000</v>
      </c>
      <c r="O38" s="400"/>
      <c r="P38" s="402"/>
      <c r="Q38" s="396"/>
      <c r="R38" s="397"/>
      <c r="S38" s="398"/>
      <c r="T38" s="399"/>
      <c r="U38" s="433">
        <f>SUM(U41:U57)</f>
        <v>37444</v>
      </c>
      <c r="V38" s="400"/>
      <c r="W38" s="402"/>
      <c r="X38" s="11"/>
    </row>
    <row r="39" spans="3:24" s="9" customFormat="1" ht="14.25">
      <c r="C39" s="45"/>
      <c r="D39" s="35" t="s">
        <v>213</v>
      </c>
      <c r="E39" s="318"/>
      <c r="F39" s="345"/>
      <c r="G39" s="38"/>
      <c r="H39" s="346"/>
      <c r="I39" s="329"/>
      <c r="J39" s="90"/>
      <c r="K39" s="269"/>
      <c r="L39" s="269"/>
      <c r="M39" s="366"/>
      <c r="N39" s="90"/>
      <c r="O39" s="269"/>
      <c r="P39" s="301"/>
      <c r="Q39" s="345"/>
      <c r="R39" s="38"/>
      <c r="S39" s="346"/>
      <c r="T39" s="329"/>
      <c r="U39" s="90"/>
      <c r="V39" s="269"/>
      <c r="W39" s="301"/>
      <c r="X39" s="11"/>
    </row>
    <row r="40" spans="3:24" s="9" customFormat="1" ht="14.25">
      <c r="C40" s="47"/>
      <c r="D40" s="12" t="s">
        <v>220</v>
      </c>
      <c r="E40" s="319"/>
      <c r="F40" s="347"/>
      <c r="G40" s="15"/>
      <c r="H40" s="348"/>
      <c r="I40" s="330"/>
      <c r="J40" s="281"/>
      <c r="K40" s="373"/>
      <c r="L40" s="270"/>
      <c r="M40" s="364"/>
      <c r="N40" s="281"/>
      <c r="O40" s="373"/>
      <c r="P40" s="302"/>
      <c r="Q40" s="347"/>
      <c r="R40" s="15"/>
      <c r="S40" s="348"/>
      <c r="T40" s="330"/>
      <c r="U40" s="281"/>
      <c r="V40" s="373"/>
      <c r="W40" s="302"/>
      <c r="X40" s="11"/>
    </row>
    <row r="41" spans="3:24" s="9" customFormat="1" ht="14.25">
      <c r="C41" s="47"/>
      <c r="D41" s="12" t="s">
        <v>223</v>
      </c>
      <c r="E41" s="319" t="s">
        <v>12</v>
      </c>
      <c r="F41" s="347">
        <v>23000</v>
      </c>
      <c r="G41" s="15">
        <v>20000</v>
      </c>
      <c r="H41" s="348">
        <f>F41+G41</f>
        <v>43000</v>
      </c>
      <c r="I41" s="330">
        <v>2</v>
      </c>
      <c r="J41" s="281">
        <f>I41*$H41</f>
        <v>86000</v>
      </c>
      <c r="K41" s="373"/>
      <c r="L41" s="270"/>
      <c r="M41" s="364"/>
      <c r="N41" s="281">
        <f>M41*$H41</f>
        <v>0</v>
      </c>
      <c r="O41" s="373"/>
      <c r="P41" s="302"/>
      <c r="Q41" s="347"/>
      <c r="R41" s="15"/>
      <c r="S41" s="348"/>
      <c r="T41" s="330"/>
      <c r="U41" s="281"/>
      <c r="V41" s="373"/>
      <c r="W41" s="302"/>
      <c r="X41" s="11"/>
    </row>
    <row r="42" spans="3:24" s="9" customFormat="1" ht="14.25">
      <c r="C42" s="49"/>
      <c r="D42" s="12" t="s">
        <v>222</v>
      </c>
      <c r="E42" s="322" t="s">
        <v>12</v>
      </c>
      <c r="F42" s="353">
        <v>6000</v>
      </c>
      <c r="G42" s="41">
        <v>5000</v>
      </c>
      <c r="H42" s="348">
        <f>F42+G42</f>
        <v>11000</v>
      </c>
      <c r="I42" s="333">
        <v>1</v>
      </c>
      <c r="J42" s="281">
        <f>I42*$H42</f>
        <v>11000</v>
      </c>
      <c r="K42" s="374"/>
      <c r="L42" s="274"/>
      <c r="M42" s="368">
        <v>1</v>
      </c>
      <c r="N42" s="281">
        <f>M42*$H42</f>
        <v>11000</v>
      </c>
      <c r="O42" s="374"/>
      <c r="P42" s="307"/>
      <c r="Q42" s="449">
        <v>1000</v>
      </c>
      <c r="R42" s="450">
        <v>1493</v>
      </c>
      <c r="S42" s="451">
        <f t="shared" ref="S42:S48" si="17">Q42+R42</f>
        <v>2493</v>
      </c>
      <c r="T42" s="333">
        <v>1</v>
      </c>
      <c r="U42" s="448">
        <f t="shared" ref="U42:U48" si="18">T42*$S42</f>
        <v>2493</v>
      </c>
      <c r="V42" s="374"/>
      <c r="W42" s="307"/>
      <c r="X42" s="11"/>
    </row>
    <row r="43" spans="3:24" s="9" customFormat="1" ht="14.25">
      <c r="C43" s="49"/>
      <c r="D43" s="12" t="s">
        <v>221</v>
      </c>
      <c r="E43" s="322" t="s">
        <v>12</v>
      </c>
      <c r="F43" s="353">
        <v>4000</v>
      </c>
      <c r="G43" s="41">
        <v>3000</v>
      </c>
      <c r="H43" s="348">
        <f t="shared" ref="H43" si="19">F43+G43</f>
        <v>7000</v>
      </c>
      <c r="I43" s="333">
        <v>1</v>
      </c>
      <c r="J43" s="281">
        <f>I43*$H43</f>
        <v>7000</v>
      </c>
      <c r="K43" s="374"/>
      <c r="L43" s="274"/>
      <c r="M43" s="368">
        <v>1</v>
      </c>
      <c r="N43" s="281">
        <f>M43*$H43</f>
        <v>7000</v>
      </c>
      <c r="O43" s="374"/>
      <c r="P43" s="307"/>
      <c r="Q43" s="449">
        <v>1000</v>
      </c>
      <c r="R43" s="450">
        <v>1494</v>
      </c>
      <c r="S43" s="451">
        <f t="shared" si="17"/>
        <v>2494</v>
      </c>
      <c r="T43" s="333">
        <v>1</v>
      </c>
      <c r="U43" s="448">
        <f t="shared" si="18"/>
        <v>2494</v>
      </c>
      <c r="V43" s="374"/>
      <c r="W43" s="307"/>
      <c r="X43" s="11"/>
    </row>
    <row r="44" spans="3:24" s="9" customFormat="1" ht="14.25">
      <c r="C44" s="47"/>
      <c r="D44" s="12" t="s">
        <v>166</v>
      </c>
      <c r="E44" s="319" t="s">
        <v>12</v>
      </c>
      <c r="F44" s="347">
        <v>2000</v>
      </c>
      <c r="G44" s="15">
        <v>1000</v>
      </c>
      <c r="H44" s="348">
        <f t="shared" ref="H44" si="20">F44+G44</f>
        <v>3000</v>
      </c>
      <c r="I44" s="330">
        <v>6</v>
      </c>
      <c r="J44" s="281">
        <f t="shared" ref="J44:J49" si="21">I44*$H44</f>
        <v>18000</v>
      </c>
      <c r="K44" s="373"/>
      <c r="L44" s="270"/>
      <c r="M44" s="364">
        <v>6</v>
      </c>
      <c r="N44" s="281">
        <f t="shared" ref="N44:N49" si="22">M44*$H44</f>
        <v>18000</v>
      </c>
      <c r="O44" s="373"/>
      <c r="P44" s="302"/>
      <c r="Q44" s="449">
        <v>1000</v>
      </c>
      <c r="R44" s="450">
        <v>1495</v>
      </c>
      <c r="S44" s="451">
        <f t="shared" si="17"/>
        <v>2495</v>
      </c>
      <c r="T44" s="330">
        <v>6</v>
      </c>
      <c r="U44" s="448">
        <f t="shared" si="18"/>
        <v>14970</v>
      </c>
      <c r="V44" s="373"/>
      <c r="W44" s="302"/>
      <c r="X44" s="11"/>
    </row>
    <row r="45" spans="3:24" s="9" customFormat="1" ht="14.25">
      <c r="C45" s="47"/>
      <c r="D45" s="137" t="s">
        <v>189</v>
      </c>
      <c r="E45" s="321" t="s">
        <v>12</v>
      </c>
      <c r="F45" s="351">
        <v>2500</v>
      </c>
      <c r="G45" s="188">
        <v>1500</v>
      </c>
      <c r="H45" s="352">
        <f>F45+G45</f>
        <v>4000</v>
      </c>
      <c r="I45" s="332">
        <v>1</v>
      </c>
      <c r="J45" s="281">
        <f t="shared" si="21"/>
        <v>4000</v>
      </c>
      <c r="K45" s="373"/>
      <c r="L45" s="273"/>
      <c r="M45" s="367">
        <v>1</v>
      </c>
      <c r="N45" s="281">
        <f t="shared" si="22"/>
        <v>4000</v>
      </c>
      <c r="O45" s="373"/>
      <c r="P45" s="306"/>
      <c r="Q45" s="449">
        <v>1000</v>
      </c>
      <c r="R45" s="450">
        <v>1496</v>
      </c>
      <c r="S45" s="451">
        <f t="shared" si="17"/>
        <v>2496</v>
      </c>
      <c r="T45" s="332">
        <v>1</v>
      </c>
      <c r="U45" s="448">
        <f t="shared" si="18"/>
        <v>2496</v>
      </c>
      <c r="V45" s="373"/>
      <c r="W45" s="306"/>
      <c r="X45" s="11"/>
    </row>
    <row r="46" spans="3:24" s="9" customFormat="1" ht="14.25">
      <c r="C46" s="47"/>
      <c r="D46" s="137" t="s">
        <v>188</v>
      </c>
      <c r="E46" s="321" t="s">
        <v>12</v>
      </c>
      <c r="F46" s="351">
        <v>2500</v>
      </c>
      <c r="G46" s="188">
        <v>1500</v>
      </c>
      <c r="H46" s="352">
        <f>F46+G46</f>
        <v>4000</v>
      </c>
      <c r="I46" s="332">
        <v>2</v>
      </c>
      <c r="J46" s="281">
        <f t="shared" si="21"/>
        <v>8000</v>
      </c>
      <c r="K46" s="373"/>
      <c r="L46" s="273"/>
      <c r="M46" s="367">
        <v>2</v>
      </c>
      <c r="N46" s="281">
        <f t="shared" si="22"/>
        <v>8000</v>
      </c>
      <c r="O46" s="373"/>
      <c r="P46" s="306"/>
      <c r="Q46" s="449">
        <v>1000</v>
      </c>
      <c r="R46" s="450">
        <v>1497</v>
      </c>
      <c r="S46" s="451">
        <f t="shared" si="17"/>
        <v>2497</v>
      </c>
      <c r="T46" s="332">
        <v>2</v>
      </c>
      <c r="U46" s="448">
        <f t="shared" si="18"/>
        <v>4994</v>
      </c>
      <c r="V46" s="373"/>
      <c r="W46" s="306"/>
      <c r="X46" s="11"/>
    </row>
    <row r="47" spans="3:24" s="9" customFormat="1" ht="14.25">
      <c r="C47" s="47"/>
      <c r="D47" s="12" t="s">
        <v>167</v>
      </c>
      <c r="E47" s="319" t="s">
        <v>12</v>
      </c>
      <c r="F47" s="347">
        <v>2500</v>
      </c>
      <c r="G47" s="15">
        <v>1500</v>
      </c>
      <c r="H47" s="348">
        <f>F47+G47</f>
        <v>4000</v>
      </c>
      <c r="I47" s="330">
        <v>1</v>
      </c>
      <c r="J47" s="281">
        <f t="shared" si="21"/>
        <v>4000</v>
      </c>
      <c r="K47" s="373"/>
      <c r="L47" s="270"/>
      <c r="M47" s="364">
        <v>1</v>
      </c>
      <c r="N47" s="281">
        <f t="shared" si="22"/>
        <v>4000</v>
      </c>
      <c r="O47" s="373"/>
      <c r="P47" s="302"/>
      <c r="Q47" s="449">
        <v>1000</v>
      </c>
      <c r="R47" s="450">
        <v>1498</v>
      </c>
      <c r="S47" s="451">
        <f t="shared" si="17"/>
        <v>2498</v>
      </c>
      <c r="T47" s="330">
        <v>1</v>
      </c>
      <c r="U47" s="448">
        <f t="shared" si="18"/>
        <v>2498</v>
      </c>
      <c r="V47" s="373"/>
      <c r="W47" s="302"/>
      <c r="X47" s="11"/>
    </row>
    <row r="48" spans="3:24" s="9" customFormat="1" ht="14.25">
      <c r="C48" s="47"/>
      <c r="D48" s="12" t="s">
        <v>168</v>
      </c>
      <c r="E48" s="319" t="s">
        <v>12</v>
      </c>
      <c r="F48" s="347">
        <v>2500</v>
      </c>
      <c r="G48" s="15">
        <v>1500</v>
      </c>
      <c r="H48" s="348">
        <f>F48+G48</f>
        <v>4000</v>
      </c>
      <c r="I48" s="330">
        <v>1</v>
      </c>
      <c r="J48" s="281">
        <f t="shared" si="21"/>
        <v>4000</v>
      </c>
      <c r="K48" s="373"/>
      <c r="L48" s="270"/>
      <c r="M48" s="364">
        <v>1</v>
      </c>
      <c r="N48" s="281">
        <f t="shared" si="22"/>
        <v>4000</v>
      </c>
      <c r="O48" s="373"/>
      <c r="P48" s="302"/>
      <c r="Q48" s="449">
        <v>1000</v>
      </c>
      <c r="R48" s="450">
        <v>1499</v>
      </c>
      <c r="S48" s="451">
        <f t="shared" si="17"/>
        <v>2499</v>
      </c>
      <c r="T48" s="330">
        <v>1</v>
      </c>
      <c r="U48" s="448">
        <f t="shared" si="18"/>
        <v>2499</v>
      </c>
      <c r="V48" s="373"/>
      <c r="W48" s="302"/>
      <c r="X48" s="11"/>
    </row>
    <row r="49" spans="3:24" s="9" customFormat="1" ht="14.25">
      <c r="C49" s="47"/>
      <c r="D49" s="12" t="s">
        <v>169</v>
      </c>
      <c r="E49" s="319" t="s">
        <v>12</v>
      </c>
      <c r="F49" s="347">
        <v>2500</v>
      </c>
      <c r="G49" s="15">
        <v>1500</v>
      </c>
      <c r="H49" s="348">
        <f>F49+G49</f>
        <v>4000</v>
      </c>
      <c r="I49" s="330">
        <v>2</v>
      </c>
      <c r="J49" s="281">
        <f t="shared" si="21"/>
        <v>8000</v>
      </c>
      <c r="K49" s="373"/>
      <c r="L49" s="270"/>
      <c r="M49" s="364">
        <v>2</v>
      </c>
      <c r="N49" s="281">
        <f t="shared" si="22"/>
        <v>8000</v>
      </c>
      <c r="O49" s="373"/>
      <c r="P49" s="302"/>
      <c r="Q49" s="449">
        <v>1000</v>
      </c>
      <c r="R49" s="450">
        <v>1500</v>
      </c>
      <c r="S49" s="451">
        <f>Q49+R49</f>
        <v>2500</v>
      </c>
      <c r="T49" s="330">
        <v>2</v>
      </c>
      <c r="U49" s="448">
        <f>T49*$S49</f>
        <v>5000</v>
      </c>
      <c r="V49" s="373"/>
      <c r="W49" s="302"/>
      <c r="X49" s="11"/>
    </row>
    <row r="50" spans="3:24" s="9" customFormat="1" ht="14.25">
      <c r="C50" s="47"/>
      <c r="D50" s="447" t="s">
        <v>219</v>
      </c>
      <c r="E50" s="319" t="s">
        <v>12</v>
      </c>
      <c r="F50" s="347">
        <v>2500</v>
      </c>
      <c r="G50" s="15">
        <v>1500</v>
      </c>
      <c r="H50" s="348">
        <f t="shared" ref="H50" si="23">F50+G50</f>
        <v>4000</v>
      </c>
      <c r="I50" s="330">
        <v>1</v>
      </c>
      <c r="J50" s="281">
        <f>I50*$H50</f>
        <v>4000</v>
      </c>
      <c r="K50" s="373"/>
      <c r="L50" s="270"/>
      <c r="M50" s="364">
        <v>1</v>
      </c>
      <c r="N50" s="281">
        <f>M50*$H50</f>
        <v>4000</v>
      </c>
      <c r="O50" s="373"/>
      <c r="P50" s="302"/>
      <c r="Q50" s="347">
        <v>2500</v>
      </c>
      <c r="R50" s="15">
        <v>1500</v>
      </c>
      <c r="S50" s="348">
        <f t="shared" ref="S50" si="24">Q50+R50</f>
        <v>4000</v>
      </c>
      <c r="T50" s="330"/>
      <c r="U50" s="281">
        <f>T50*$H50</f>
        <v>0</v>
      </c>
      <c r="V50" s="373"/>
      <c r="W50" s="302"/>
      <c r="X50" s="11"/>
    </row>
    <row r="51" spans="3:24" s="9" customFormat="1" ht="14.25">
      <c r="C51" s="47"/>
      <c r="D51" s="12" t="s">
        <v>218</v>
      </c>
      <c r="E51" s="319" t="s">
        <v>12</v>
      </c>
      <c r="F51" s="347">
        <v>2500</v>
      </c>
      <c r="G51" s="15">
        <v>1500</v>
      </c>
      <c r="H51" s="348">
        <f>F51+G51</f>
        <v>4000</v>
      </c>
      <c r="I51" s="330">
        <v>1</v>
      </c>
      <c r="J51" s="281">
        <f>I51*$H51</f>
        <v>4000</v>
      </c>
      <c r="K51" s="373"/>
      <c r="L51" s="270"/>
      <c r="M51" s="364">
        <v>1</v>
      </c>
      <c r="N51" s="281">
        <f>M51*$H51</f>
        <v>4000</v>
      </c>
      <c r="O51" s="373"/>
      <c r="P51" s="302"/>
      <c r="Q51" s="347">
        <v>2500</v>
      </c>
      <c r="R51" s="15">
        <v>1500</v>
      </c>
      <c r="S51" s="348">
        <f>Q51+R51</f>
        <v>4000</v>
      </c>
      <c r="T51" s="330"/>
      <c r="U51" s="281">
        <f>T51*$H51</f>
        <v>0</v>
      </c>
      <c r="V51" s="373"/>
      <c r="W51" s="302"/>
      <c r="X51" s="11"/>
    </row>
    <row r="52" spans="3:24" s="9" customFormat="1" ht="14.25">
      <c r="C52" s="47"/>
      <c r="D52" s="12" t="s">
        <v>84</v>
      </c>
      <c r="E52" s="319" t="s">
        <v>12</v>
      </c>
      <c r="F52" s="347">
        <v>2500</v>
      </c>
      <c r="G52" s="15">
        <v>1500</v>
      </c>
      <c r="H52" s="348">
        <f t="shared" ref="H52" si="25">F52+G52</f>
        <v>4000</v>
      </c>
      <c r="I52" s="330">
        <v>4</v>
      </c>
      <c r="J52" s="281">
        <f t="shared" ref="J52:J57" si="26">I52*$H52</f>
        <v>16000</v>
      </c>
      <c r="K52" s="373"/>
      <c r="L52" s="270"/>
      <c r="M52" s="364">
        <v>4</v>
      </c>
      <c r="N52" s="281">
        <f t="shared" ref="N52:N57" si="27">M52*$H52</f>
        <v>16000</v>
      </c>
      <c r="O52" s="373"/>
      <c r="P52" s="302"/>
      <c r="Q52" s="347">
        <v>2500</v>
      </c>
      <c r="R52" s="15">
        <v>1500</v>
      </c>
      <c r="S52" s="348">
        <f t="shared" ref="S52" si="28">Q52+R52</f>
        <v>4000</v>
      </c>
      <c r="T52" s="330"/>
      <c r="U52" s="281">
        <f t="shared" ref="U52:U57" si="29">T52*$H52</f>
        <v>0</v>
      </c>
      <c r="V52" s="373"/>
      <c r="W52" s="302"/>
      <c r="X52" s="11"/>
    </row>
    <row r="53" spans="3:24" s="9" customFormat="1" ht="14.25">
      <c r="C53" s="47"/>
      <c r="D53" s="12" t="s">
        <v>85</v>
      </c>
      <c r="E53" s="319" t="s">
        <v>12</v>
      </c>
      <c r="F53" s="347">
        <v>2500</v>
      </c>
      <c r="G53" s="15">
        <v>1500</v>
      </c>
      <c r="H53" s="348">
        <f>F53+G53</f>
        <v>4000</v>
      </c>
      <c r="I53" s="330">
        <v>6</v>
      </c>
      <c r="J53" s="281">
        <f t="shared" si="26"/>
        <v>24000</v>
      </c>
      <c r="K53" s="373"/>
      <c r="L53" s="270"/>
      <c r="M53" s="364">
        <v>6</v>
      </c>
      <c r="N53" s="281">
        <f t="shared" si="27"/>
        <v>24000</v>
      </c>
      <c r="O53" s="373"/>
      <c r="P53" s="302"/>
      <c r="Q53" s="347">
        <v>2500</v>
      </c>
      <c r="R53" s="15">
        <v>1500</v>
      </c>
      <c r="S53" s="348">
        <f>Q53+R53</f>
        <v>4000</v>
      </c>
      <c r="T53" s="330"/>
      <c r="U53" s="281">
        <f t="shared" si="29"/>
        <v>0</v>
      </c>
      <c r="V53" s="373"/>
      <c r="W53" s="302"/>
      <c r="X53" s="11"/>
    </row>
    <row r="54" spans="3:24" s="9" customFormat="1" ht="14.25">
      <c r="C54" s="47"/>
      <c r="D54" s="12" t="s">
        <v>162</v>
      </c>
      <c r="E54" s="319" t="s">
        <v>12</v>
      </c>
      <c r="F54" s="347">
        <v>2500</v>
      </c>
      <c r="G54" s="15">
        <v>1500</v>
      </c>
      <c r="H54" s="348">
        <f t="shared" ref="H54:H57" si="30">F54+G54</f>
        <v>4000</v>
      </c>
      <c r="I54" s="330">
        <v>2</v>
      </c>
      <c r="J54" s="281">
        <f t="shared" si="26"/>
        <v>8000</v>
      </c>
      <c r="K54" s="373"/>
      <c r="L54" s="270"/>
      <c r="M54" s="364">
        <v>2</v>
      </c>
      <c r="N54" s="281">
        <f t="shared" si="27"/>
        <v>8000</v>
      </c>
      <c r="O54" s="373"/>
      <c r="P54" s="302"/>
      <c r="Q54" s="347">
        <v>2500</v>
      </c>
      <c r="R54" s="15">
        <v>1500</v>
      </c>
      <c r="S54" s="348">
        <f t="shared" ref="S54:S57" si="31">Q54+R54</f>
        <v>4000</v>
      </c>
      <c r="T54" s="330"/>
      <c r="U54" s="281">
        <f t="shared" si="29"/>
        <v>0</v>
      </c>
      <c r="V54" s="373"/>
      <c r="W54" s="302"/>
      <c r="X54" s="11"/>
    </row>
    <row r="55" spans="3:24" s="9" customFormat="1" ht="14.25">
      <c r="C55" s="47"/>
      <c r="D55" s="12" t="s">
        <v>163</v>
      </c>
      <c r="E55" s="319" t="s">
        <v>12</v>
      </c>
      <c r="F55" s="347">
        <v>2500</v>
      </c>
      <c r="G55" s="15">
        <v>1500</v>
      </c>
      <c r="H55" s="348">
        <f t="shared" si="30"/>
        <v>4000</v>
      </c>
      <c r="I55" s="330">
        <v>1</v>
      </c>
      <c r="J55" s="281">
        <f t="shared" si="26"/>
        <v>4000</v>
      </c>
      <c r="K55" s="373"/>
      <c r="L55" s="270"/>
      <c r="M55" s="364">
        <v>1</v>
      </c>
      <c r="N55" s="281">
        <f t="shared" si="27"/>
        <v>4000</v>
      </c>
      <c r="O55" s="373"/>
      <c r="P55" s="302"/>
      <c r="Q55" s="347">
        <v>2500</v>
      </c>
      <c r="R55" s="15">
        <v>1500</v>
      </c>
      <c r="S55" s="348">
        <f t="shared" si="31"/>
        <v>4000</v>
      </c>
      <c r="T55" s="330"/>
      <c r="U55" s="281">
        <f t="shared" si="29"/>
        <v>0</v>
      </c>
      <c r="V55" s="373"/>
      <c r="W55" s="302"/>
      <c r="X55" s="11"/>
    </row>
    <row r="56" spans="3:24" s="9" customFormat="1" ht="14.25">
      <c r="C56" s="47"/>
      <c r="D56" s="137" t="s">
        <v>190</v>
      </c>
      <c r="E56" s="321" t="s">
        <v>12</v>
      </c>
      <c r="F56" s="347">
        <v>2500</v>
      </c>
      <c r="G56" s="15">
        <v>1500</v>
      </c>
      <c r="H56" s="352">
        <f t="shared" si="30"/>
        <v>4000</v>
      </c>
      <c r="I56" s="332">
        <v>4</v>
      </c>
      <c r="J56" s="281">
        <f t="shared" si="26"/>
        <v>16000</v>
      </c>
      <c r="K56" s="373"/>
      <c r="L56" s="273"/>
      <c r="M56" s="367">
        <v>4</v>
      </c>
      <c r="N56" s="281">
        <f t="shared" si="27"/>
        <v>16000</v>
      </c>
      <c r="O56" s="373"/>
      <c r="P56" s="306"/>
      <c r="Q56" s="347">
        <v>2500</v>
      </c>
      <c r="R56" s="15">
        <v>1500</v>
      </c>
      <c r="S56" s="352">
        <f t="shared" si="31"/>
        <v>4000</v>
      </c>
      <c r="T56" s="332"/>
      <c r="U56" s="281">
        <f t="shared" si="29"/>
        <v>0</v>
      </c>
      <c r="V56" s="373"/>
      <c r="W56" s="306"/>
      <c r="X56" s="11"/>
    </row>
    <row r="57" spans="3:24" s="9" customFormat="1" thickBot="1">
      <c r="C57" s="47"/>
      <c r="D57" s="12" t="s">
        <v>164</v>
      </c>
      <c r="E57" s="319" t="s">
        <v>12</v>
      </c>
      <c r="F57" s="347">
        <v>2500</v>
      </c>
      <c r="G57" s="15">
        <v>1500</v>
      </c>
      <c r="H57" s="348">
        <f t="shared" si="30"/>
        <v>4000</v>
      </c>
      <c r="I57" s="330">
        <v>1</v>
      </c>
      <c r="J57" s="281">
        <f t="shared" si="26"/>
        <v>4000</v>
      </c>
      <c r="K57" s="373"/>
      <c r="L57" s="270"/>
      <c r="M57" s="364">
        <v>1</v>
      </c>
      <c r="N57" s="281">
        <f t="shared" si="27"/>
        <v>4000</v>
      </c>
      <c r="O57" s="373"/>
      <c r="P57" s="302"/>
      <c r="Q57" s="347">
        <v>2500</v>
      </c>
      <c r="R57" s="15">
        <v>1500</v>
      </c>
      <c r="S57" s="348">
        <f t="shared" si="31"/>
        <v>4000</v>
      </c>
      <c r="T57" s="330"/>
      <c r="U57" s="281">
        <f t="shared" si="29"/>
        <v>0</v>
      </c>
      <c r="V57" s="373"/>
      <c r="W57" s="302"/>
      <c r="X57" s="11"/>
    </row>
    <row r="58" spans="3:24" s="9" customFormat="1" thickTop="1">
      <c r="C58" s="403">
        <v>1.4</v>
      </c>
      <c r="D58" s="404" t="s">
        <v>72</v>
      </c>
      <c r="E58" s="405"/>
      <c r="F58" s="406"/>
      <c r="G58" s="407"/>
      <c r="H58" s="408"/>
      <c r="I58" s="409"/>
      <c r="J58" s="410">
        <f>SUM(J60:J72)</f>
        <v>111550</v>
      </c>
      <c r="K58" s="411"/>
      <c r="L58" s="411"/>
      <c r="M58" s="412"/>
      <c r="N58" s="410">
        <f>SUM(N60:N72)</f>
        <v>98850</v>
      </c>
      <c r="O58" s="411"/>
      <c r="P58" s="413"/>
      <c r="Q58" s="406"/>
      <c r="R58" s="407"/>
      <c r="S58" s="408"/>
      <c r="T58" s="409"/>
      <c r="U58" s="410">
        <f>SUM(U60:U72)</f>
        <v>7100</v>
      </c>
      <c r="V58" s="411"/>
      <c r="W58" s="413"/>
      <c r="X58" s="11"/>
    </row>
    <row r="59" spans="3:24" s="9" customFormat="1" ht="14.25">
      <c r="C59" s="45" t="s">
        <v>216</v>
      </c>
      <c r="D59" s="35" t="s">
        <v>73</v>
      </c>
      <c r="E59" s="318"/>
      <c r="F59" s="345"/>
      <c r="G59" s="38"/>
      <c r="H59" s="346"/>
      <c r="I59" s="329"/>
      <c r="J59" s="90"/>
      <c r="K59" s="269"/>
      <c r="L59" s="269"/>
      <c r="M59" s="366"/>
      <c r="N59" s="90"/>
      <c r="O59" s="269"/>
      <c r="P59" s="301"/>
      <c r="Q59" s="345"/>
      <c r="R59" s="38"/>
      <c r="S59" s="346"/>
      <c r="T59" s="329"/>
      <c r="U59" s="90"/>
      <c r="V59" s="269"/>
      <c r="W59" s="301"/>
      <c r="X59" s="11"/>
    </row>
    <row r="60" spans="3:24" s="9" customFormat="1" ht="14.25">
      <c r="C60" s="47"/>
      <c r="D60" s="12" t="s">
        <v>81</v>
      </c>
      <c r="E60" s="319" t="s">
        <v>124</v>
      </c>
      <c r="F60" s="354">
        <v>4500</v>
      </c>
      <c r="G60" s="15">
        <v>1000</v>
      </c>
      <c r="H60" s="348">
        <f t="shared" ref="H60:H72" si="32">F60+G60</f>
        <v>5500</v>
      </c>
      <c r="I60" s="330">
        <v>3</v>
      </c>
      <c r="J60" s="281">
        <f t="shared" ref="J60:J77" si="33">I60*$H60</f>
        <v>16500</v>
      </c>
      <c r="K60" s="373"/>
      <c r="L60" s="270"/>
      <c r="M60" s="364">
        <v>3</v>
      </c>
      <c r="N60" s="281">
        <f t="shared" ref="N60:N77" si="34">M60*$H60</f>
        <v>16500</v>
      </c>
      <c r="O60" s="373"/>
      <c r="P60" s="302"/>
      <c r="Q60" s="354">
        <v>2000</v>
      </c>
      <c r="R60" s="15">
        <v>300</v>
      </c>
      <c r="S60" s="348">
        <f>R60</f>
        <v>300</v>
      </c>
      <c r="T60" s="330">
        <v>3</v>
      </c>
      <c r="U60" s="448">
        <f>T60*$S60</f>
        <v>900</v>
      </c>
      <c r="V60" s="373"/>
      <c r="W60" s="302"/>
      <c r="X60" s="11"/>
    </row>
    <row r="61" spans="3:24" s="9" customFormat="1" ht="14.25">
      <c r="C61" s="47"/>
      <c r="D61" s="12" t="s">
        <v>82</v>
      </c>
      <c r="E61" s="319" t="s">
        <v>124</v>
      </c>
      <c r="F61" s="354">
        <v>2500</v>
      </c>
      <c r="G61" s="15">
        <v>1000</v>
      </c>
      <c r="H61" s="348">
        <f t="shared" si="32"/>
        <v>3500</v>
      </c>
      <c r="I61" s="330">
        <v>3</v>
      </c>
      <c r="J61" s="281">
        <f t="shared" si="33"/>
        <v>10500</v>
      </c>
      <c r="K61" s="373"/>
      <c r="L61" s="270"/>
      <c r="M61" s="364">
        <v>3</v>
      </c>
      <c r="N61" s="281">
        <f t="shared" si="34"/>
        <v>10500</v>
      </c>
      <c r="O61" s="373"/>
      <c r="P61" s="302"/>
      <c r="Q61" s="354"/>
      <c r="R61" s="15"/>
      <c r="S61" s="348"/>
      <c r="T61" s="330"/>
      <c r="U61" s="281"/>
      <c r="V61" s="373"/>
      <c r="W61" s="302"/>
      <c r="X61" s="11"/>
    </row>
    <row r="62" spans="3:24" s="9" customFormat="1" ht="14.25">
      <c r="C62" s="47"/>
      <c r="D62" s="12" t="s">
        <v>158</v>
      </c>
      <c r="E62" s="319" t="s">
        <v>124</v>
      </c>
      <c r="F62" s="354">
        <v>2500</v>
      </c>
      <c r="G62" s="15">
        <v>1000</v>
      </c>
      <c r="H62" s="348">
        <f t="shared" si="32"/>
        <v>3500</v>
      </c>
      <c r="I62" s="330">
        <v>3</v>
      </c>
      <c r="J62" s="281">
        <f t="shared" si="33"/>
        <v>10500</v>
      </c>
      <c r="K62" s="373"/>
      <c r="L62" s="270"/>
      <c r="M62" s="364">
        <v>3</v>
      </c>
      <c r="N62" s="281">
        <f t="shared" si="34"/>
        <v>10500</v>
      </c>
      <c r="O62" s="373"/>
      <c r="P62" s="302"/>
      <c r="Q62" s="354"/>
      <c r="R62" s="15"/>
      <c r="S62" s="348"/>
      <c r="T62" s="330"/>
      <c r="U62" s="281"/>
      <c r="V62" s="373"/>
      <c r="W62" s="302"/>
      <c r="X62" s="11"/>
    </row>
    <row r="63" spans="3:24" s="9" customFormat="1" ht="14.25">
      <c r="C63" s="47"/>
      <c r="D63" s="12" t="s">
        <v>157</v>
      </c>
      <c r="E63" s="319" t="s">
        <v>124</v>
      </c>
      <c r="F63" s="347">
        <v>10000</v>
      </c>
      <c r="G63" s="15">
        <v>1500</v>
      </c>
      <c r="H63" s="348">
        <f t="shared" si="32"/>
        <v>11500</v>
      </c>
      <c r="I63" s="330">
        <v>1</v>
      </c>
      <c r="J63" s="281">
        <f t="shared" si="33"/>
        <v>11500</v>
      </c>
      <c r="K63" s="373"/>
      <c r="L63" s="270"/>
      <c r="M63" s="364">
        <v>1</v>
      </c>
      <c r="N63" s="281">
        <f t="shared" si="34"/>
        <v>11500</v>
      </c>
      <c r="O63" s="373"/>
      <c r="P63" s="302"/>
      <c r="Q63" s="347"/>
      <c r="R63" s="15"/>
      <c r="S63" s="348"/>
      <c r="T63" s="330"/>
      <c r="U63" s="281"/>
      <c r="V63" s="373"/>
      <c r="W63" s="302"/>
      <c r="X63" s="11"/>
    </row>
    <row r="64" spans="3:24" s="9" customFormat="1" ht="14.25">
      <c r="C64" s="47"/>
      <c r="D64" s="12" t="s">
        <v>80</v>
      </c>
      <c r="E64" s="319" t="s">
        <v>124</v>
      </c>
      <c r="F64" s="347">
        <v>12000</v>
      </c>
      <c r="G64" s="15">
        <v>2000</v>
      </c>
      <c r="H64" s="348">
        <f t="shared" si="32"/>
        <v>14000</v>
      </c>
      <c r="I64" s="330">
        <v>3</v>
      </c>
      <c r="J64" s="281">
        <f t="shared" si="33"/>
        <v>42000</v>
      </c>
      <c r="K64" s="373"/>
      <c r="L64" s="270"/>
      <c r="M64" s="364">
        <v>3</v>
      </c>
      <c r="N64" s="281">
        <f t="shared" si="34"/>
        <v>42000</v>
      </c>
      <c r="O64" s="373"/>
      <c r="P64" s="302"/>
      <c r="Q64" s="347"/>
      <c r="R64" s="15"/>
      <c r="S64" s="348"/>
      <c r="T64" s="330"/>
      <c r="U64" s="281"/>
      <c r="V64" s="373"/>
      <c r="W64" s="302"/>
      <c r="X64" s="11"/>
    </row>
    <row r="65" spans="3:24" s="9" customFormat="1" ht="14.25">
      <c r="C65" s="47"/>
      <c r="D65" s="12" t="s">
        <v>159</v>
      </c>
      <c r="E65" s="319" t="s">
        <v>124</v>
      </c>
      <c r="F65" s="347">
        <v>1200</v>
      </c>
      <c r="G65" s="15">
        <v>250</v>
      </c>
      <c r="H65" s="348">
        <f t="shared" si="32"/>
        <v>1450</v>
      </c>
      <c r="I65" s="330">
        <v>3</v>
      </c>
      <c r="J65" s="281">
        <f t="shared" si="33"/>
        <v>4350</v>
      </c>
      <c r="K65" s="373"/>
      <c r="L65" s="270"/>
      <c r="M65" s="364">
        <v>3</v>
      </c>
      <c r="N65" s="281">
        <f t="shared" si="34"/>
        <v>4350</v>
      </c>
      <c r="O65" s="373"/>
      <c r="P65" s="302"/>
      <c r="Q65" s="347">
        <v>650</v>
      </c>
      <c r="R65" s="15">
        <v>250</v>
      </c>
      <c r="S65" s="348">
        <f t="shared" ref="S65:S66" si="35">Q65+R65</f>
        <v>900</v>
      </c>
      <c r="T65" s="330">
        <v>3</v>
      </c>
      <c r="U65" s="448">
        <f>T65*$S65</f>
        <v>2700</v>
      </c>
      <c r="V65" s="373"/>
      <c r="W65" s="302"/>
      <c r="X65" s="11"/>
    </row>
    <row r="66" spans="3:24" s="9" customFormat="1" ht="14.25">
      <c r="C66" s="47"/>
      <c r="D66" s="12" t="s">
        <v>79</v>
      </c>
      <c r="E66" s="319" t="s">
        <v>176</v>
      </c>
      <c r="F66" s="347">
        <v>2000</v>
      </c>
      <c r="G66" s="15">
        <v>1500</v>
      </c>
      <c r="H66" s="348">
        <f t="shared" si="32"/>
        <v>3500</v>
      </c>
      <c r="I66" s="330">
        <v>1</v>
      </c>
      <c r="J66" s="281">
        <f t="shared" si="33"/>
        <v>3500</v>
      </c>
      <c r="K66" s="373"/>
      <c r="L66" s="270"/>
      <c r="M66" s="364">
        <v>1</v>
      </c>
      <c r="N66" s="281">
        <f t="shared" si="34"/>
        <v>3500</v>
      </c>
      <c r="O66" s="373"/>
      <c r="P66" s="302"/>
      <c r="Q66" s="347">
        <v>2000</v>
      </c>
      <c r="R66" s="15">
        <v>1500</v>
      </c>
      <c r="S66" s="348">
        <f t="shared" si="35"/>
        <v>3500</v>
      </c>
      <c r="T66" s="330">
        <v>1</v>
      </c>
      <c r="U66" s="281">
        <f t="shared" ref="U66:U76" si="36">T66*$H66</f>
        <v>3500</v>
      </c>
      <c r="V66" s="373"/>
      <c r="W66" s="302"/>
      <c r="X66" s="11"/>
    </row>
    <row r="67" spans="3:24" s="9" customFormat="1" ht="14.25">
      <c r="C67" s="47" t="s">
        <v>217</v>
      </c>
      <c r="D67" s="12" t="s">
        <v>74</v>
      </c>
      <c r="E67" s="319"/>
      <c r="F67" s="347"/>
      <c r="G67" s="15"/>
      <c r="H67" s="312"/>
      <c r="I67" s="330"/>
      <c r="J67" s="16">
        <f t="shared" si="33"/>
        <v>0</v>
      </c>
      <c r="K67" s="272"/>
      <c r="L67" s="272"/>
      <c r="M67" s="364"/>
      <c r="N67" s="16">
        <f t="shared" si="34"/>
        <v>0</v>
      </c>
      <c r="O67" s="272"/>
      <c r="P67" s="305"/>
      <c r="Q67" s="347"/>
      <c r="R67" s="15"/>
      <c r="S67" s="312"/>
      <c r="T67" s="330"/>
      <c r="U67" s="16">
        <f t="shared" si="36"/>
        <v>0</v>
      </c>
      <c r="V67" s="272"/>
      <c r="W67" s="305"/>
      <c r="X67" s="129"/>
    </row>
    <row r="68" spans="3:24" s="9" customFormat="1" ht="14.25">
      <c r="C68" s="67"/>
      <c r="D68" s="12" t="s">
        <v>81</v>
      </c>
      <c r="E68" s="319" t="s">
        <v>124</v>
      </c>
      <c r="F68" s="347">
        <v>3500</v>
      </c>
      <c r="G68" s="15">
        <v>1000</v>
      </c>
      <c r="H68" s="348">
        <f t="shared" si="32"/>
        <v>4500</v>
      </c>
      <c r="I68" s="330">
        <v>1</v>
      </c>
      <c r="J68" s="281">
        <f t="shared" si="33"/>
        <v>4500</v>
      </c>
      <c r="K68" s="373"/>
      <c r="L68" s="270"/>
      <c r="M68" s="364"/>
      <c r="N68" s="281">
        <f t="shared" si="34"/>
        <v>0</v>
      </c>
      <c r="O68" s="373"/>
      <c r="P68" s="302"/>
      <c r="Q68" s="347"/>
      <c r="R68" s="15"/>
      <c r="S68" s="346"/>
      <c r="T68" s="330"/>
      <c r="U68" s="281">
        <f t="shared" si="36"/>
        <v>0</v>
      </c>
      <c r="V68" s="373"/>
      <c r="W68" s="302"/>
      <c r="X68" s="11"/>
    </row>
    <row r="69" spans="3:24" s="9" customFormat="1" ht="14.25">
      <c r="C69" s="67"/>
      <c r="D69" s="12" t="s">
        <v>82</v>
      </c>
      <c r="E69" s="319" t="s">
        <v>124</v>
      </c>
      <c r="F69" s="347">
        <v>1500</v>
      </c>
      <c r="G69" s="15">
        <v>500</v>
      </c>
      <c r="H69" s="348">
        <f t="shared" si="32"/>
        <v>2000</v>
      </c>
      <c r="I69" s="330">
        <v>1</v>
      </c>
      <c r="J69" s="281">
        <f t="shared" si="33"/>
        <v>2000</v>
      </c>
      <c r="K69" s="373"/>
      <c r="L69" s="270"/>
      <c r="M69" s="364"/>
      <c r="N69" s="281">
        <f t="shared" si="34"/>
        <v>0</v>
      </c>
      <c r="O69" s="373"/>
      <c r="P69" s="302"/>
      <c r="Q69" s="347"/>
      <c r="R69" s="15"/>
      <c r="S69" s="346"/>
      <c r="T69" s="330"/>
      <c r="U69" s="281">
        <f t="shared" si="36"/>
        <v>0</v>
      </c>
      <c r="V69" s="373"/>
      <c r="W69" s="302"/>
      <c r="X69" s="11"/>
    </row>
    <row r="70" spans="3:24" s="9" customFormat="1" ht="14.25">
      <c r="C70" s="67"/>
      <c r="D70" s="12" t="s">
        <v>158</v>
      </c>
      <c r="E70" s="319" t="s">
        <v>124</v>
      </c>
      <c r="F70" s="347">
        <v>2000</v>
      </c>
      <c r="G70" s="15">
        <v>800</v>
      </c>
      <c r="H70" s="348">
        <f t="shared" si="32"/>
        <v>2800</v>
      </c>
      <c r="I70" s="330">
        <v>1</v>
      </c>
      <c r="J70" s="281">
        <f t="shared" si="33"/>
        <v>2800</v>
      </c>
      <c r="K70" s="373"/>
      <c r="L70" s="270"/>
      <c r="M70" s="364"/>
      <c r="N70" s="281">
        <f t="shared" si="34"/>
        <v>0</v>
      </c>
      <c r="O70" s="373"/>
      <c r="P70" s="302"/>
      <c r="Q70" s="347"/>
      <c r="R70" s="15"/>
      <c r="S70" s="346"/>
      <c r="T70" s="330"/>
      <c r="U70" s="281">
        <f t="shared" si="36"/>
        <v>0</v>
      </c>
      <c r="V70" s="373"/>
      <c r="W70" s="302"/>
      <c r="X70" s="11"/>
    </row>
    <row r="71" spans="3:24" s="9" customFormat="1" ht="14.25">
      <c r="C71" s="67"/>
      <c r="D71" s="12" t="s">
        <v>159</v>
      </c>
      <c r="E71" s="319" t="s">
        <v>124</v>
      </c>
      <c r="F71" s="347">
        <v>650</v>
      </c>
      <c r="G71" s="15">
        <v>250</v>
      </c>
      <c r="H71" s="348">
        <f t="shared" si="32"/>
        <v>900</v>
      </c>
      <c r="I71" s="330">
        <v>1</v>
      </c>
      <c r="J71" s="281">
        <f t="shared" si="33"/>
        <v>900</v>
      </c>
      <c r="K71" s="373"/>
      <c r="L71" s="270"/>
      <c r="M71" s="364"/>
      <c r="N71" s="281">
        <f t="shared" si="34"/>
        <v>0</v>
      </c>
      <c r="O71" s="373"/>
      <c r="P71" s="302"/>
      <c r="Q71" s="347"/>
      <c r="R71" s="15"/>
      <c r="S71" s="346"/>
      <c r="T71" s="330"/>
      <c r="U71" s="281">
        <f t="shared" si="36"/>
        <v>0</v>
      </c>
      <c r="V71" s="373"/>
      <c r="W71" s="302"/>
      <c r="X71" s="11"/>
    </row>
    <row r="72" spans="3:24" s="9" customFormat="1" ht="14.25">
      <c r="C72" s="425"/>
      <c r="D72" s="17" t="s">
        <v>79</v>
      </c>
      <c r="E72" s="320" t="s">
        <v>176</v>
      </c>
      <c r="F72" s="349">
        <v>1500</v>
      </c>
      <c r="G72" s="20">
        <v>1000</v>
      </c>
      <c r="H72" s="348">
        <f t="shared" si="32"/>
        <v>2500</v>
      </c>
      <c r="I72" s="331">
        <v>1</v>
      </c>
      <c r="J72" s="426">
        <f t="shared" si="33"/>
        <v>2500</v>
      </c>
      <c r="K72" s="427"/>
      <c r="L72" s="428"/>
      <c r="M72" s="365"/>
      <c r="N72" s="426">
        <f t="shared" si="34"/>
        <v>0</v>
      </c>
      <c r="O72" s="427"/>
      <c r="P72" s="429"/>
      <c r="Q72" s="349"/>
      <c r="R72" s="20"/>
      <c r="S72" s="350"/>
      <c r="T72" s="331"/>
      <c r="U72" s="426">
        <f t="shared" si="36"/>
        <v>0</v>
      </c>
      <c r="V72" s="427"/>
      <c r="W72" s="429"/>
      <c r="X72" s="11"/>
    </row>
    <row r="73" spans="3:24" s="9" customFormat="1" ht="14.25">
      <c r="C73" s="415">
        <v>1.5</v>
      </c>
      <c r="D73" s="416" t="s">
        <v>77</v>
      </c>
      <c r="E73" s="417"/>
      <c r="F73" s="418"/>
      <c r="G73" s="419"/>
      <c r="H73" s="420"/>
      <c r="I73" s="421"/>
      <c r="J73" s="434">
        <f>SUM(J74:J77)</f>
        <v>79500</v>
      </c>
      <c r="K73" s="422"/>
      <c r="L73" s="422"/>
      <c r="M73" s="423"/>
      <c r="N73" s="434">
        <f>SUM(N74:N77)</f>
        <v>79500</v>
      </c>
      <c r="O73" s="422"/>
      <c r="P73" s="424"/>
      <c r="Q73" s="418"/>
      <c r="R73" s="419"/>
      <c r="S73" s="420"/>
      <c r="T73" s="421"/>
      <c r="U73" s="434">
        <f>SUM(U74:U77)</f>
        <v>24500</v>
      </c>
      <c r="V73" s="422"/>
      <c r="W73" s="424"/>
      <c r="X73" s="129"/>
    </row>
    <row r="74" spans="3:24" s="9" customFormat="1" ht="14.25">
      <c r="C74" s="414" t="s">
        <v>214</v>
      </c>
      <c r="D74" s="35" t="s">
        <v>87</v>
      </c>
      <c r="E74" s="318" t="s">
        <v>14</v>
      </c>
      <c r="F74" s="345">
        <v>1200</v>
      </c>
      <c r="G74" s="38">
        <v>1300</v>
      </c>
      <c r="H74" s="348">
        <f>F74+G74</f>
        <v>2500</v>
      </c>
      <c r="I74" s="329">
        <v>5</v>
      </c>
      <c r="J74" s="393">
        <f t="shared" si="33"/>
        <v>12500</v>
      </c>
      <c r="K74" s="375"/>
      <c r="L74" s="276"/>
      <c r="M74" s="366">
        <v>5</v>
      </c>
      <c r="N74" s="393">
        <f t="shared" si="34"/>
        <v>12500</v>
      </c>
      <c r="O74" s="375"/>
      <c r="P74" s="309"/>
      <c r="Q74" s="345">
        <v>1200</v>
      </c>
      <c r="R74" s="38">
        <v>1300</v>
      </c>
      <c r="S74" s="348">
        <f>Q74+R74</f>
        <v>2500</v>
      </c>
      <c r="T74" s="329">
        <v>5</v>
      </c>
      <c r="U74" s="393">
        <f t="shared" si="36"/>
        <v>12500</v>
      </c>
      <c r="V74" s="375"/>
      <c r="W74" s="309"/>
      <c r="X74" s="11"/>
    </row>
    <row r="75" spans="3:24" s="9" customFormat="1" ht="14.25">
      <c r="C75" s="67" t="s">
        <v>215</v>
      </c>
      <c r="D75" s="12" t="s">
        <v>88</v>
      </c>
      <c r="E75" s="319"/>
      <c r="F75" s="347"/>
      <c r="G75" s="15"/>
      <c r="H75" s="312"/>
      <c r="I75" s="330"/>
      <c r="J75" s="281">
        <f t="shared" si="33"/>
        <v>0</v>
      </c>
      <c r="K75" s="373"/>
      <c r="L75" s="272"/>
      <c r="M75" s="364"/>
      <c r="N75" s="281">
        <f t="shared" si="34"/>
        <v>0</v>
      </c>
      <c r="O75" s="373"/>
      <c r="P75" s="305"/>
      <c r="Q75" s="347"/>
      <c r="R75" s="15"/>
      <c r="S75" s="312"/>
      <c r="T75" s="330"/>
      <c r="U75" s="281">
        <f t="shared" si="36"/>
        <v>0</v>
      </c>
      <c r="V75" s="373"/>
      <c r="W75" s="305"/>
      <c r="X75" s="11"/>
    </row>
    <row r="76" spans="3:24" s="9" customFormat="1" ht="14.25">
      <c r="C76" s="67"/>
      <c r="D76" s="12" t="s">
        <v>92</v>
      </c>
      <c r="E76" s="319" t="s">
        <v>14</v>
      </c>
      <c r="F76" s="347">
        <v>20</v>
      </c>
      <c r="G76" s="15">
        <v>100</v>
      </c>
      <c r="H76" s="348">
        <f t="shared" ref="H76:H77" si="37">F76+G76</f>
        <v>120</v>
      </c>
      <c r="I76" s="330">
        <v>100</v>
      </c>
      <c r="J76" s="281">
        <f t="shared" si="33"/>
        <v>12000</v>
      </c>
      <c r="K76" s="373"/>
      <c r="L76" s="270"/>
      <c r="M76" s="364">
        <v>100</v>
      </c>
      <c r="N76" s="281">
        <f t="shared" si="34"/>
        <v>12000</v>
      </c>
      <c r="O76" s="373"/>
      <c r="P76" s="302"/>
      <c r="Q76" s="347">
        <v>20</v>
      </c>
      <c r="R76" s="15">
        <v>100</v>
      </c>
      <c r="S76" s="348">
        <f t="shared" ref="S76" si="38">Q76+R76</f>
        <v>120</v>
      </c>
      <c r="T76" s="330">
        <v>100</v>
      </c>
      <c r="U76" s="281">
        <f t="shared" si="36"/>
        <v>12000</v>
      </c>
      <c r="V76" s="373"/>
      <c r="W76" s="302"/>
      <c r="X76" s="11"/>
    </row>
    <row r="77" spans="3:24" s="9" customFormat="1" thickBot="1">
      <c r="C77" s="95"/>
      <c r="D77" s="12" t="s">
        <v>93</v>
      </c>
      <c r="E77" s="319" t="s">
        <v>14</v>
      </c>
      <c r="F77" s="353">
        <v>300</v>
      </c>
      <c r="G77" s="41">
        <v>250</v>
      </c>
      <c r="H77" s="348">
        <f t="shared" si="37"/>
        <v>550</v>
      </c>
      <c r="I77" s="333">
        <v>100</v>
      </c>
      <c r="J77" s="281">
        <f t="shared" si="33"/>
        <v>55000</v>
      </c>
      <c r="K77" s="374"/>
      <c r="L77" s="274"/>
      <c r="M77" s="368">
        <v>100</v>
      </c>
      <c r="N77" s="281">
        <f t="shared" si="34"/>
        <v>55000</v>
      </c>
      <c r="O77" s="374"/>
      <c r="P77" s="307"/>
      <c r="Q77" s="353"/>
      <c r="R77" s="41"/>
      <c r="S77" s="348"/>
      <c r="T77" s="333"/>
      <c r="U77" s="281"/>
      <c r="V77" s="374"/>
      <c r="W77" s="307"/>
      <c r="X77" s="11"/>
    </row>
    <row r="78" spans="3:24" s="9" customFormat="1" ht="14.25">
      <c r="C78" s="102">
        <v>2</v>
      </c>
      <c r="D78" s="103" t="s">
        <v>27</v>
      </c>
      <c r="E78" s="317"/>
      <c r="F78" s="343"/>
      <c r="G78" s="105"/>
      <c r="H78" s="344"/>
      <c r="I78" s="328"/>
      <c r="J78" s="143">
        <f>SUM(J79:J92)</f>
        <v>250000</v>
      </c>
      <c r="K78" s="268"/>
      <c r="L78" s="268"/>
      <c r="M78" s="369"/>
      <c r="N78" s="143">
        <f>SUM(N79:N92)</f>
        <v>51000</v>
      </c>
      <c r="O78" s="268"/>
      <c r="P78" s="299"/>
      <c r="Q78" s="343"/>
      <c r="R78" s="105"/>
      <c r="S78" s="344"/>
      <c r="T78" s="328"/>
      <c r="U78" s="143">
        <f>SUM(U79:U92)</f>
        <v>0</v>
      </c>
      <c r="V78" s="268"/>
      <c r="W78" s="299"/>
    </row>
    <row r="79" spans="3:24" s="9" customFormat="1" ht="14.25">
      <c r="C79" s="120">
        <v>4.0999999999999996</v>
      </c>
      <c r="D79" s="70" t="s">
        <v>96</v>
      </c>
      <c r="E79" s="319"/>
      <c r="F79" s="355"/>
      <c r="G79" s="110"/>
      <c r="H79" s="356"/>
      <c r="I79" s="334"/>
      <c r="J79" s="111"/>
      <c r="K79" s="275"/>
      <c r="L79" s="275"/>
      <c r="M79" s="370"/>
      <c r="N79" s="111"/>
      <c r="O79" s="275"/>
      <c r="P79" s="308"/>
      <c r="Q79" s="355"/>
      <c r="R79" s="110"/>
      <c r="S79" s="356"/>
      <c r="T79" s="334"/>
      <c r="U79" s="111"/>
      <c r="V79" s="275"/>
      <c r="W79" s="308"/>
    </row>
    <row r="80" spans="3:24" s="9" customFormat="1" ht="14.25">
      <c r="C80" s="116"/>
      <c r="D80" s="35" t="s">
        <v>95</v>
      </c>
      <c r="E80" s="319" t="s">
        <v>13</v>
      </c>
      <c r="F80" s="357">
        <v>500</v>
      </c>
      <c r="G80" s="118">
        <v>500</v>
      </c>
      <c r="H80" s="348">
        <f>F80+G80</f>
        <v>1000</v>
      </c>
      <c r="I80" s="335">
        <v>105</v>
      </c>
      <c r="J80" s="281">
        <f t="shared" ref="J80:J92" si="39">I80*$H80</f>
        <v>105000</v>
      </c>
      <c r="K80" s="375"/>
      <c r="L80" s="276"/>
      <c r="M80" s="371"/>
      <c r="N80" s="281">
        <f t="shared" ref="N80:N92" si="40">M80*$H80</f>
        <v>0</v>
      </c>
      <c r="O80" s="375"/>
      <c r="P80" s="309"/>
      <c r="Q80" s="357"/>
      <c r="R80" s="118"/>
      <c r="S80" s="348"/>
      <c r="T80" s="335"/>
      <c r="U80" s="281"/>
      <c r="V80" s="375"/>
      <c r="W80" s="309"/>
    </row>
    <row r="81" spans="3:23" s="9" customFormat="1" ht="14.25">
      <c r="C81" s="116"/>
      <c r="D81" s="35" t="s">
        <v>97</v>
      </c>
      <c r="E81" s="319" t="s">
        <v>13</v>
      </c>
      <c r="F81" s="357">
        <v>500</v>
      </c>
      <c r="G81" s="118">
        <v>500</v>
      </c>
      <c r="H81" s="348">
        <f>F81+G81</f>
        <v>1000</v>
      </c>
      <c r="I81" s="335">
        <v>12</v>
      </c>
      <c r="J81" s="281">
        <f t="shared" si="39"/>
        <v>12000</v>
      </c>
      <c r="K81" s="375"/>
      <c r="L81" s="276"/>
      <c r="M81" s="371"/>
      <c r="N81" s="281"/>
      <c r="O81" s="375"/>
      <c r="P81" s="309"/>
      <c r="Q81" s="357"/>
      <c r="R81" s="118"/>
      <c r="S81" s="348"/>
      <c r="T81" s="335"/>
      <c r="U81" s="281"/>
      <c r="V81" s="375"/>
      <c r="W81" s="309"/>
    </row>
    <row r="82" spans="3:23" s="9" customFormat="1" ht="14.25">
      <c r="C82" s="45">
        <v>4.2</v>
      </c>
      <c r="D82" s="35" t="s">
        <v>94</v>
      </c>
      <c r="E82" s="319" t="s">
        <v>14</v>
      </c>
      <c r="F82" s="357">
        <v>500</v>
      </c>
      <c r="G82" s="118">
        <v>500</v>
      </c>
      <c r="H82" s="348">
        <f t="shared" ref="H82" si="41">F82+G82</f>
        <v>1000</v>
      </c>
      <c r="I82" s="335">
        <v>6</v>
      </c>
      <c r="J82" s="281">
        <f t="shared" si="39"/>
        <v>6000</v>
      </c>
      <c r="K82" s="375"/>
      <c r="L82" s="276"/>
      <c r="M82" s="371"/>
      <c r="N82" s="281"/>
      <c r="O82" s="375"/>
      <c r="P82" s="309"/>
      <c r="Q82" s="357"/>
      <c r="R82" s="118"/>
      <c r="S82" s="348"/>
      <c r="T82" s="335"/>
      <c r="U82" s="281"/>
      <c r="V82" s="375"/>
      <c r="W82" s="309"/>
    </row>
    <row r="83" spans="3:23" s="9" customFormat="1" ht="14.25">
      <c r="C83" s="45">
        <v>4.3</v>
      </c>
      <c r="D83" s="12" t="s">
        <v>177</v>
      </c>
      <c r="E83" s="323"/>
      <c r="F83" s="358"/>
      <c r="G83" s="114"/>
      <c r="H83" s="430"/>
      <c r="I83" s="431"/>
      <c r="J83" s="16">
        <f t="shared" si="39"/>
        <v>0</v>
      </c>
      <c r="K83" s="269"/>
      <c r="L83" s="277"/>
      <c r="M83" s="432"/>
      <c r="N83" s="16"/>
      <c r="O83" s="269"/>
      <c r="P83" s="310"/>
      <c r="Q83" s="358"/>
      <c r="R83" s="114"/>
      <c r="S83" s="430"/>
      <c r="T83" s="431"/>
      <c r="U83" s="16"/>
      <c r="V83" s="269"/>
      <c r="W83" s="310"/>
    </row>
    <row r="84" spans="3:23" s="9" customFormat="1" ht="28.5">
      <c r="C84" s="47"/>
      <c r="D84" s="12" t="s">
        <v>98</v>
      </c>
      <c r="E84" s="319" t="s">
        <v>10</v>
      </c>
      <c r="F84" s="347">
        <v>5000</v>
      </c>
      <c r="G84" s="15">
        <v>15000</v>
      </c>
      <c r="H84" s="348">
        <f t="shared" ref="H84:H90" si="42">F84+G84</f>
        <v>20000</v>
      </c>
      <c r="I84" s="330">
        <v>1</v>
      </c>
      <c r="J84" s="281">
        <f t="shared" si="39"/>
        <v>20000</v>
      </c>
      <c r="K84" s="375"/>
      <c r="L84" s="276"/>
      <c r="M84" s="364"/>
      <c r="N84" s="281"/>
      <c r="O84" s="375"/>
      <c r="P84" s="309"/>
      <c r="Q84" s="347"/>
      <c r="R84" s="15"/>
      <c r="S84" s="348"/>
      <c r="T84" s="330"/>
      <c r="U84" s="281"/>
      <c r="V84" s="375"/>
      <c r="W84" s="309"/>
    </row>
    <row r="85" spans="3:23" s="9" customFormat="1" ht="14.25">
      <c r="C85" s="47"/>
      <c r="D85" s="12" t="s">
        <v>102</v>
      </c>
      <c r="E85" s="319" t="s">
        <v>13</v>
      </c>
      <c r="F85" s="347">
        <v>650</v>
      </c>
      <c r="G85" s="15">
        <v>350</v>
      </c>
      <c r="H85" s="348">
        <f t="shared" si="42"/>
        <v>1000</v>
      </c>
      <c r="I85" s="330">
        <v>6</v>
      </c>
      <c r="J85" s="281">
        <f t="shared" si="39"/>
        <v>6000</v>
      </c>
      <c r="K85" s="375"/>
      <c r="L85" s="276"/>
      <c r="M85" s="364"/>
      <c r="N85" s="281"/>
      <c r="O85" s="375"/>
      <c r="P85" s="309"/>
      <c r="Q85" s="347"/>
      <c r="R85" s="15"/>
      <c r="S85" s="348"/>
      <c r="T85" s="330"/>
      <c r="U85" s="281"/>
      <c r="V85" s="375"/>
      <c r="W85" s="309"/>
    </row>
    <row r="86" spans="3:23" s="9" customFormat="1" ht="14.25">
      <c r="C86" s="47"/>
      <c r="D86" s="12" t="s">
        <v>103</v>
      </c>
      <c r="E86" s="319" t="s">
        <v>13</v>
      </c>
      <c r="F86" s="347">
        <v>650</v>
      </c>
      <c r="G86" s="15">
        <v>350</v>
      </c>
      <c r="H86" s="348">
        <f t="shared" si="42"/>
        <v>1000</v>
      </c>
      <c r="I86" s="330">
        <v>25</v>
      </c>
      <c r="J86" s="281">
        <f t="shared" si="39"/>
        <v>25000</v>
      </c>
      <c r="K86" s="375"/>
      <c r="L86" s="276"/>
      <c r="M86" s="364"/>
      <c r="N86" s="281"/>
      <c r="O86" s="375"/>
      <c r="P86" s="309"/>
      <c r="Q86" s="347"/>
      <c r="R86" s="15"/>
      <c r="S86" s="348"/>
      <c r="T86" s="330"/>
      <c r="U86" s="281"/>
      <c r="V86" s="375"/>
      <c r="W86" s="309"/>
    </row>
    <row r="87" spans="3:23" s="9" customFormat="1" ht="14.25">
      <c r="C87" s="47"/>
      <c r="D87" s="12" t="s">
        <v>104</v>
      </c>
      <c r="E87" s="319" t="s">
        <v>13</v>
      </c>
      <c r="F87" s="347">
        <v>650</v>
      </c>
      <c r="G87" s="15">
        <v>350</v>
      </c>
      <c r="H87" s="348">
        <f t="shared" si="42"/>
        <v>1000</v>
      </c>
      <c r="I87" s="330">
        <v>25</v>
      </c>
      <c r="J87" s="281">
        <f t="shared" si="39"/>
        <v>25000</v>
      </c>
      <c r="K87" s="375"/>
      <c r="L87" s="276"/>
      <c r="M87" s="364"/>
      <c r="N87" s="281"/>
      <c r="O87" s="375"/>
      <c r="P87" s="309"/>
      <c r="Q87" s="347"/>
      <c r="R87" s="15"/>
      <c r="S87" s="348"/>
      <c r="T87" s="330"/>
      <c r="U87" s="281"/>
      <c r="V87" s="375"/>
      <c r="W87" s="309"/>
    </row>
    <row r="88" spans="3:23" s="9" customFormat="1" ht="14.25">
      <c r="C88" s="47"/>
      <c r="D88" s="12" t="s">
        <v>99</v>
      </c>
      <c r="E88" s="319" t="s">
        <v>16</v>
      </c>
      <c r="F88" s="347">
        <v>4000</v>
      </c>
      <c r="G88" s="15">
        <v>2000</v>
      </c>
      <c r="H88" s="348">
        <f t="shared" si="42"/>
        <v>6000</v>
      </c>
      <c r="I88" s="330">
        <v>2</v>
      </c>
      <c r="J88" s="281">
        <f t="shared" si="39"/>
        <v>12000</v>
      </c>
      <c r="K88" s="375"/>
      <c r="L88" s="276"/>
      <c r="M88" s="364">
        <v>2</v>
      </c>
      <c r="N88" s="281">
        <f t="shared" si="40"/>
        <v>12000</v>
      </c>
      <c r="O88" s="375"/>
      <c r="P88" s="309"/>
      <c r="Q88" s="347"/>
      <c r="R88" s="15"/>
      <c r="S88" s="348"/>
      <c r="T88" s="330"/>
      <c r="U88" s="281"/>
      <c r="V88" s="375"/>
      <c r="W88" s="309"/>
    </row>
    <row r="89" spans="3:23" s="9" customFormat="1" ht="14.25">
      <c r="C89" s="47"/>
      <c r="D89" s="12" t="s">
        <v>100</v>
      </c>
      <c r="E89" s="319" t="s">
        <v>12</v>
      </c>
      <c r="F89" s="347">
        <v>6500</v>
      </c>
      <c r="G89" s="15">
        <v>3500</v>
      </c>
      <c r="H89" s="348">
        <f t="shared" si="42"/>
        <v>10000</v>
      </c>
      <c r="I89" s="330">
        <v>1</v>
      </c>
      <c r="J89" s="281">
        <f t="shared" si="39"/>
        <v>10000</v>
      </c>
      <c r="K89" s="375"/>
      <c r="L89" s="276"/>
      <c r="M89" s="364">
        <v>1</v>
      </c>
      <c r="N89" s="281">
        <f t="shared" si="40"/>
        <v>10000</v>
      </c>
      <c r="O89" s="375"/>
      <c r="P89" s="309"/>
      <c r="Q89" s="347"/>
      <c r="R89" s="15"/>
      <c r="S89" s="348"/>
      <c r="T89" s="330"/>
      <c r="U89" s="281"/>
      <c r="V89" s="375"/>
      <c r="W89" s="309"/>
    </row>
    <row r="90" spans="3:23" s="9" customFormat="1" ht="14.25">
      <c r="C90" s="47"/>
      <c r="D90" s="12" t="s">
        <v>101</v>
      </c>
      <c r="E90" s="319" t="s">
        <v>12</v>
      </c>
      <c r="F90" s="347">
        <v>6500</v>
      </c>
      <c r="G90" s="15">
        <v>500</v>
      </c>
      <c r="H90" s="348">
        <f t="shared" si="42"/>
        <v>7000</v>
      </c>
      <c r="I90" s="330">
        <v>1</v>
      </c>
      <c r="J90" s="281">
        <f t="shared" si="39"/>
        <v>7000</v>
      </c>
      <c r="K90" s="375"/>
      <c r="L90" s="276"/>
      <c r="M90" s="364">
        <v>1</v>
      </c>
      <c r="N90" s="281">
        <f t="shared" si="40"/>
        <v>7000</v>
      </c>
      <c r="O90" s="375"/>
      <c r="P90" s="309"/>
      <c r="Q90" s="347"/>
      <c r="R90" s="15"/>
      <c r="S90" s="348"/>
      <c r="T90" s="330"/>
      <c r="U90" s="281"/>
      <c r="V90" s="375"/>
      <c r="W90" s="309"/>
    </row>
    <row r="91" spans="3:23" s="9" customFormat="1" ht="14.25">
      <c r="C91" s="47">
        <v>4.4000000000000004</v>
      </c>
      <c r="D91" s="12" t="s">
        <v>105</v>
      </c>
      <c r="E91" s="319"/>
      <c r="F91" s="347"/>
      <c r="G91" s="82"/>
      <c r="H91" s="312"/>
      <c r="I91" s="330"/>
      <c r="J91" s="16">
        <f t="shared" si="39"/>
        <v>0</v>
      </c>
      <c r="K91" s="269"/>
      <c r="L91" s="269"/>
      <c r="M91" s="364"/>
      <c r="N91" s="16">
        <f t="shared" si="40"/>
        <v>0</v>
      </c>
      <c r="O91" s="269"/>
      <c r="P91" s="301"/>
      <c r="Q91" s="347"/>
      <c r="R91" s="82"/>
      <c r="S91" s="312"/>
      <c r="T91" s="330"/>
      <c r="U91" s="16"/>
      <c r="V91" s="269"/>
      <c r="W91" s="301"/>
    </row>
    <row r="92" spans="3:23" s="9" customFormat="1" thickBot="1">
      <c r="C92" s="47"/>
      <c r="D92" s="12" t="s">
        <v>194</v>
      </c>
      <c r="E92" s="319" t="s">
        <v>12</v>
      </c>
      <c r="F92" s="347">
        <v>6500</v>
      </c>
      <c r="G92" s="15">
        <v>4500</v>
      </c>
      <c r="H92" s="348">
        <f t="shared" ref="H92" si="43">F92+G92</f>
        <v>11000</v>
      </c>
      <c r="I92" s="330">
        <v>2</v>
      </c>
      <c r="J92" s="281">
        <f t="shared" si="39"/>
        <v>22000</v>
      </c>
      <c r="K92" s="375"/>
      <c r="L92" s="276"/>
      <c r="M92" s="364">
        <v>2</v>
      </c>
      <c r="N92" s="281">
        <f t="shared" si="40"/>
        <v>22000</v>
      </c>
      <c r="O92" s="375"/>
      <c r="P92" s="309"/>
      <c r="Q92" s="347"/>
      <c r="R92" s="15"/>
      <c r="S92" s="348"/>
      <c r="T92" s="330"/>
      <c r="U92" s="281"/>
      <c r="V92" s="375"/>
      <c r="W92" s="309"/>
    </row>
    <row r="93" spans="3:23" s="9" customFormat="1" ht="16.5" customHeight="1">
      <c r="C93" s="102">
        <v>3</v>
      </c>
      <c r="D93" s="103" t="s">
        <v>106</v>
      </c>
      <c r="E93" s="317"/>
      <c r="F93" s="343"/>
      <c r="G93" s="105"/>
      <c r="H93" s="344"/>
      <c r="I93" s="328"/>
      <c r="J93" s="106">
        <f>SUM(J94:J110)</f>
        <v>135000</v>
      </c>
      <c r="K93" s="278"/>
      <c r="L93" s="278"/>
      <c r="M93" s="369"/>
      <c r="N93" s="106">
        <f>SUM(N94:N110)</f>
        <v>135000</v>
      </c>
      <c r="O93" s="278"/>
      <c r="P93" s="311"/>
      <c r="Q93" s="343"/>
      <c r="R93" s="105"/>
      <c r="S93" s="344"/>
      <c r="T93" s="328"/>
      <c r="U93" s="106">
        <f>SUM(U94:U110)</f>
        <v>26620</v>
      </c>
      <c r="V93" s="278"/>
      <c r="W93" s="311"/>
    </row>
    <row r="94" spans="3:23" s="9" customFormat="1" ht="14.25">
      <c r="C94" s="45">
        <v>5.0999999999999996</v>
      </c>
      <c r="D94" s="35" t="s">
        <v>108</v>
      </c>
      <c r="E94" s="318"/>
      <c r="F94" s="345"/>
      <c r="G94" s="38"/>
      <c r="H94" s="346"/>
      <c r="I94" s="329"/>
      <c r="J94" s="90"/>
      <c r="K94" s="269"/>
      <c r="L94" s="269"/>
      <c r="M94" s="366"/>
      <c r="N94" s="90"/>
      <c r="O94" s="269"/>
      <c r="P94" s="301"/>
      <c r="Q94" s="345"/>
      <c r="R94" s="38"/>
      <c r="S94" s="346"/>
      <c r="T94" s="329"/>
      <c r="U94" s="90"/>
      <c r="V94" s="269"/>
      <c r="W94" s="301"/>
    </row>
    <row r="95" spans="3:23" s="9" customFormat="1" ht="14.25">
      <c r="C95" s="45"/>
      <c r="D95" s="35" t="s">
        <v>152</v>
      </c>
      <c r="E95" s="318" t="s">
        <v>112</v>
      </c>
      <c r="F95" s="345">
        <v>18000</v>
      </c>
      <c r="G95" s="38">
        <v>2500</v>
      </c>
      <c r="H95" s="348">
        <f>F95+G95</f>
        <v>20500</v>
      </c>
      <c r="I95" s="329">
        <v>1</v>
      </c>
      <c r="J95" s="281">
        <f t="shared" ref="J95:J110" si="44">I95*$H95</f>
        <v>20500</v>
      </c>
      <c r="K95" s="375"/>
      <c r="L95" s="276"/>
      <c r="M95" s="366">
        <v>1</v>
      </c>
      <c r="N95" s="281">
        <f t="shared" ref="N95:N110" si="45">M95*$H95</f>
        <v>20500</v>
      </c>
      <c r="O95" s="375"/>
      <c r="P95" s="309"/>
      <c r="Q95" s="345">
        <v>18000</v>
      </c>
      <c r="R95" s="38">
        <v>2500</v>
      </c>
      <c r="S95" s="348">
        <f>Q95+R95</f>
        <v>20500</v>
      </c>
      <c r="T95" s="329"/>
      <c r="U95" s="281">
        <f t="shared" ref="U95:U107" si="46">T95*$H95</f>
        <v>0</v>
      </c>
      <c r="V95" s="375"/>
      <c r="W95" s="309"/>
    </row>
    <row r="96" spans="3:23" s="9" customFormat="1" ht="14.25">
      <c r="C96" s="47">
        <v>5.2</v>
      </c>
      <c r="D96" s="35" t="s">
        <v>108</v>
      </c>
      <c r="E96" s="318"/>
      <c r="F96" s="345"/>
      <c r="G96" s="38"/>
      <c r="H96" s="346"/>
      <c r="I96" s="329"/>
      <c r="J96" s="16">
        <f t="shared" si="44"/>
        <v>0</v>
      </c>
      <c r="K96" s="269"/>
      <c r="L96" s="269"/>
      <c r="M96" s="366"/>
      <c r="N96" s="16">
        <f t="shared" si="45"/>
        <v>0</v>
      </c>
      <c r="O96" s="269"/>
      <c r="P96" s="301"/>
      <c r="Q96" s="345"/>
      <c r="R96" s="38"/>
      <c r="S96" s="346"/>
      <c r="T96" s="329"/>
      <c r="U96" s="16">
        <f t="shared" si="46"/>
        <v>0</v>
      </c>
      <c r="V96" s="269"/>
      <c r="W96" s="301"/>
    </row>
    <row r="97" spans="3:23" s="9" customFormat="1" ht="14.25">
      <c r="C97" s="47"/>
      <c r="D97" s="121" t="s">
        <v>113</v>
      </c>
      <c r="E97" s="319" t="s">
        <v>14</v>
      </c>
      <c r="F97" s="345">
        <v>11</v>
      </c>
      <c r="G97" s="38">
        <v>12</v>
      </c>
      <c r="H97" s="348">
        <f t="shared" ref="H97:H100" si="47">F97+G97</f>
        <v>23</v>
      </c>
      <c r="I97" s="329">
        <v>600</v>
      </c>
      <c r="J97" s="281">
        <f t="shared" si="44"/>
        <v>13800</v>
      </c>
      <c r="K97" s="375"/>
      <c r="L97" s="276"/>
      <c r="M97" s="366">
        <v>600</v>
      </c>
      <c r="N97" s="281">
        <f t="shared" si="45"/>
        <v>13800</v>
      </c>
      <c r="O97" s="375"/>
      <c r="P97" s="309"/>
      <c r="Q97" s="345">
        <v>11</v>
      </c>
      <c r="R97" s="38">
        <v>12</v>
      </c>
      <c r="S97" s="348">
        <f t="shared" ref="S97:S100" si="48">Q97+R97</f>
        <v>23</v>
      </c>
      <c r="T97" s="329"/>
      <c r="U97" s="281">
        <f t="shared" si="46"/>
        <v>0</v>
      </c>
      <c r="V97" s="375"/>
      <c r="W97" s="309"/>
    </row>
    <row r="98" spans="3:23" s="9" customFormat="1" ht="14.25">
      <c r="C98" s="47"/>
      <c r="D98" s="121" t="s">
        <v>118</v>
      </c>
      <c r="E98" s="319" t="s">
        <v>14</v>
      </c>
      <c r="F98" s="345">
        <v>14</v>
      </c>
      <c r="G98" s="38">
        <v>16</v>
      </c>
      <c r="H98" s="348">
        <f t="shared" si="47"/>
        <v>30</v>
      </c>
      <c r="I98" s="329">
        <v>600</v>
      </c>
      <c r="J98" s="281">
        <f t="shared" si="44"/>
        <v>18000</v>
      </c>
      <c r="K98" s="375"/>
      <c r="L98" s="276"/>
      <c r="M98" s="366">
        <v>600</v>
      </c>
      <c r="N98" s="281">
        <f t="shared" si="45"/>
        <v>18000</v>
      </c>
      <c r="O98" s="375"/>
      <c r="P98" s="309"/>
      <c r="Q98" s="345">
        <v>14</v>
      </c>
      <c r="R98" s="38">
        <v>16</v>
      </c>
      <c r="S98" s="348">
        <f t="shared" si="48"/>
        <v>30</v>
      </c>
      <c r="T98" s="329"/>
      <c r="U98" s="281">
        <f t="shared" si="46"/>
        <v>0</v>
      </c>
      <c r="V98" s="375"/>
      <c r="W98" s="309"/>
    </row>
    <row r="99" spans="3:23" s="9" customFormat="1" ht="14.25">
      <c r="C99" s="47"/>
      <c r="D99" s="127" t="s">
        <v>144</v>
      </c>
      <c r="E99" s="319" t="s">
        <v>14</v>
      </c>
      <c r="F99" s="347">
        <v>20</v>
      </c>
      <c r="G99" s="15">
        <v>20</v>
      </c>
      <c r="H99" s="348">
        <f t="shared" si="47"/>
        <v>40</v>
      </c>
      <c r="I99" s="330">
        <v>305</v>
      </c>
      <c r="J99" s="281">
        <f t="shared" si="44"/>
        <v>12200</v>
      </c>
      <c r="K99" s="373"/>
      <c r="L99" s="270"/>
      <c r="M99" s="364">
        <v>305</v>
      </c>
      <c r="N99" s="281">
        <f t="shared" si="45"/>
        <v>12200</v>
      </c>
      <c r="O99" s="373"/>
      <c r="P99" s="302"/>
      <c r="Q99" s="347">
        <v>20</v>
      </c>
      <c r="R99" s="15">
        <v>20</v>
      </c>
      <c r="S99" s="348">
        <f t="shared" si="48"/>
        <v>40</v>
      </c>
      <c r="T99" s="330"/>
      <c r="U99" s="281">
        <f t="shared" si="46"/>
        <v>0</v>
      </c>
      <c r="V99" s="373"/>
      <c r="W99" s="302"/>
    </row>
    <row r="100" spans="3:23" s="9" customFormat="1" ht="14.25">
      <c r="C100" s="47"/>
      <c r="D100" s="127" t="s">
        <v>197</v>
      </c>
      <c r="E100" s="319" t="s">
        <v>42</v>
      </c>
      <c r="F100" s="347">
        <v>2000</v>
      </c>
      <c r="G100" s="15">
        <v>1500</v>
      </c>
      <c r="H100" s="348">
        <f t="shared" si="47"/>
        <v>3500</v>
      </c>
      <c r="I100" s="330">
        <v>1</v>
      </c>
      <c r="J100" s="281">
        <f t="shared" si="44"/>
        <v>3500</v>
      </c>
      <c r="K100" s="373"/>
      <c r="L100" s="270"/>
      <c r="M100" s="364">
        <v>1</v>
      </c>
      <c r="N100" s="281">
        <f t="shared" si="45"/>
        <v>3500</v>
      </c>
      <c r="O100" s="373"/>
      <c r="P100" s="302"/>
      <c r="Q100" s="347">
        <v>2000</v>
      </c>
      <c r="R100" s="15">
        <v>1500</v>
      </c>
      <c r="S100" s="348">
        <f t="shared" si="48"/>
        <v>3500</v>
      </c>
      <c r="T100" s="330"/>
      <c r="U100" s="281">
        <f t="shared" si="46"/>
        <v>0</v>
      </c>
      <c r="V100" s="373"/>
      <c r="W100" s="302"/>
    </row>
    <row r="101" spans="3:23" s="9" customFormat="1" ht="14.25">
      <c r="C101" s="47">
        <v>5.3</v>
      </c>
      <c r="D101" s="12" t="s">
        <v>109</v>
      </c>
      <c r="E101" s="319"/>
      <c r="F101" s="347"/>
      <c r="G101" s="15"/>
      <c r="H101" s="312"/>
      <c r="I101" s="330"/>
      <c r="J101" s="16">
        <f t="shared" si="44"/>
        <v>0</v>
      </c>
      <c r="K101" s="272"/>
      <c r="L101" s="272"/>
      <c r="M101" s="364"/>
      <c r="N101" s="16">
        <f t="shared" si="45"/>
        <v>0</v>
      </c>
      <c r="O101" s="272"/>
      <c r="P101" s="305"/>
      <c r="Q101" s="347"/>
      <c r="R101" s="15"/>
      <c r="S101" s="312"/>
      <c r="T101" s="330"/>
      <c r="U101" s="16">
        <f t="shared" si="46"/>
        <v>0</v>
      </c>
      <c r="V101" s="272"/>
      <c r="W101" s="305"/>
    </row>
    <row r="102" spans="3:23" s="9" customFormat="1" ht="14.25">
      <c r="C102" s="47"/>
      <c r="D102" s="121" t="s">
        <v>115</v>
      </c>
      <c r="E102" s="319" t="s">
        <v>124</v>
      </c>
      <c r="F102" s="347">
        <v>250</v>
      </c>
      <c r="G102" s="15">
        <v>300</v>
      </c>
      <c r="H102" s="348">
        <f t="shared" ref="H102:H103" si="49">F102+G102</f>
        <v>550</v>
      </c>
      <c r="I102" s="330">
        <v>14</v>
      </c>
      <c r="J102" s="281">
        <f t="shared" si="44"/>
        <v>7700</v>
      </c>
      <c r="K102" s="373"/>
      <c r="L102" s="270"/>
      <c r="M102" s="364">
        <v>14</v>
      </c>
      <c r="N102" s="281">
        <f t="shared" si="45"/>
        <v>7700</v>
      </c>
      <c r="O102" s="373"/>
      <c r="P102" s="302"/>
      <c r="Q102" s="449">
        <v>120</v>
      </c>
      <c r="R102" s="450">
        <v>100</v>
      </c>
      <c r="S102" s="451">
        <f t="shared" ref="S102:S103" si="50">Q102+R102</f>
        <v>220</v>
      </c>
      <c r="T102" s="330">
        <v>14</v>
      </c>
      <c r="U102" s="448">
        <f>T102*$S102</f>
        <v>3080</v>
      </c>
      <c r="V102" s="373"/>
      <c r="W102" s="302"/>
    </row>
    <row r="103" spans="3:23" s="9" customFormat="1" ht="14.25">
      <c r="C103" s="47"/>
      <c r="D103" s="121" t="s">
        <v>116</v>
      </c>
      <c r="E103" s="319" t="s">
        <v>124</v>
      </c>
      <c r="F103" s="347">
        <v>350</v>
      </c>
      <c r="G103" s="15">
        <v>300</v>
      </c>
      <c r="H103" s="348">
        <f t="shared" si="49"/>
        <v>650</v>
      </c>
      <c r="I103" s="330">
        <v>12</v>
      </c>
      <c r="J103" s="281">
        <f t="shared" si="44"/>
        <v>7800</v>
      </c>
      <c r="K103" s="373"/>
      <c r="L103" s="270"/>
      <c r="M103" s="364">
        <v>12</v>
      </c>
      <c r="N103" s="281">
        <f t="shared" si="45"/>
        <v>7800</v>
      </c>
      <c r="O103" s="373"/>
      <c r="P103" s="302"/>
      <c r="Q103" s="449">
        <v>120</v>
      </c>
      <c r="R103" s="450">
        <v>100</v>
      </c>
      <c r="S103" s="451">
        <f t="shared" si="50"/>
        <v>220</v>
      </c>
      <c r="T103" s="330">
        <v>12</v>
      </c>
      <c r="U103" s="448">
        <f t="shared" ref="U103:U110" si="51">T103*$S103</f>
        <v>2640</v>
      </c>
      <c r="V103" s="373"/>
      <c r="W103" s="302"/>
    </row>
    <row r="104" spans="3:23" s="9" customFormat="1" ht="14.25">
      <c r="C104" s="47"/>
      <c r="D104" s="121" t="s">
        <v>117</v>
      </c>
      <c r="E104" s="319" t="s">
        <v>124</v>
      </c>
      <c r="F104" s="347">
        <v>400</v>
      </c>
      <c r="G104" s="15">
        <v>300</v>
      </c>
      <c r="H104" s="348">
        <f>F104+G104</f>
        <v>700</v>
      </c>
      <c r="I104" s="330">
        <v>2</v>
      </c>
      <c r="J104" s="281">
        <f t="shared" si="44"/>
        <v>1400</v>
      </c>
      <c r="K104" s="373"/>
      <c r="L104" s="270"/>
      <c r="M104" s="364">
        <v>2</v>
      </c>
      <c r="N104" s="281">
        <f t="shared" si="45"/>
        <v>1400</v>
      </c>
      <c r="O104" s="373"/>
      <c r="P104" s="302"/>
      <c r="Q104" s="449">
        <v>120</v>
      </c>
      <c r="R104" s="450">
        <v>100</v>
      </c>
      <c r="S104" s="451">
        <f>Q104+R104</f>
        <v>220</v>
      </c>
      <c r="T104" s="330">
        <v>2</v>
      </c>
      <c r="U104" s="448">
        <f t="shared" si="51"/>
        <v>440</v>
      </c>
      <c r="V104" s="373"/>
      <c r="W104" s="302"/>
    </row>
    <row r="105" spans="3:23" s="9" customFormat="1" ht="14.25">
      <c r="C105" s="47"/>
      <c r="D105" s="121" t="s">
        <v>141</v>
      </c>
      <c r="E105" s="319" t="s">
        <v>124</v>
      </c>
      <c r="F105" s="347">
        <v>300</v>
      </c>
      <c r="G105" s="15">
        <v>300</v>
      </c>
      <c r="H105" s="348">
        <f>F105+G105</f>
        <v>600</v>
      </c>
      <c r="I105" s="330">
        <v>4</v>
      </c>
      <c r="J105" s="281">
        <f t="shared" si="44"/>
        <v>2400</v>
      </c>
      <c r="K105" s="373"/>
      <c r="L105" s="270"/>
      <c r="M105" s="364">
        <v>4</v>
      </c>
      <c r="N105" s="281">
        <f t="shared" si="45"/>
        <v>2400</v>
      </c>
      <c r="O105" s="373"/>
      <c r="P105" s="302"/>
      <c r="Q105" s="449">
        <v>120</v>
      </c>
      <c r="R105" s="450">
        <v>100</v>
      </c>
      <c r="S105" s="451">
        <f>Q105+R105</f>
        <v>220</v>
      </c>
      <c r="T105" s="330">
        <v>4</v>
      </c>
      <c r="U105" s="448">
        <f t="shared" si="51"/>
        <v>880</v>
      </c>
      <c r="V105" s="373"/>
      <c r="W105" s="302"/>
    </row>
    <row r="106" spans="3:23" s="9" customFormat="1" ht="14.25">
      <c r="C106" s="47"/>
      <c r="D106" s="127" t="s">
        <v>160</v>
      </c>
      <c r="E106" s="319" t="s">
        <v>124</v>
      </c>
      <c r="F106" s="347">
        <v>300</v>
      </c>
      <c r="G106" s="15">
        <v>300</v>
      </c>
      <c r="H106" s="348">
        <f>F106+G106</f>
        <v>600</v>
      </c>
      <c r="I106" s="330">
        <v>4</v>
      </c>
      <c r="J106" s="281">
        <f t="shared" si="44"/>
        <v>2400</v>
      </c>
      <c r="K106" s="373"/>
      <c r="L106" s="270"/>
      <c r="M106" s="364">
        <v>4</v>
      </c>
      <c r="N106" s="281">
        <f t="shared" si="45"/>
        <v>2400</v>
      </c>
      <c r="O106" s="373"/>
      <c r="P106" s="302"/>
      <c r="Q106" s="449">
        <v>120</v>
      </c>
      <c r="R106" s="450">
        <v>100</v>
      </c>
      <c r="S106" s="451">
        <f>Q106+R106</f>
        <v>220</v>
      </c>
      <c r="T106" s="330">
        <v>4</v>
      </c>
      <c r="U106" s="448">
        <f t="shared" si="51"/>
        <v>880</v>
      </c>
      <c r="V106" s="373"/>
      <c r="W106" s="302"/>
    </row>
    <row r="107" spans="3:23" s="9" customFormat="1" ht="14.25">
      <c r="C107" s="47" t="s">
        <v>126</v>
      </c>
      <c r="D107" s="12" t="s">
        <v>122</v>
      </c>
      <c r="E107" s="319"/>
      <c r="F107" s="347"/>
      <c r="G107" s="15"/>
      <c r="H107" s="312"/>
      <c r="I107" s="330"/>
      <c r="J107" s="16">
        <f t="shared" si="44"/>
        <v>0</v>
      </c>
      <c r="K107" s="272"/>
      <c r="L107" s="272"/>
      <c r="M107" s="364"/>
      <c r="N107" s="16">
        <f t="shared" si="45"/>
        <v>0</v>
      </c>
      <c r="O107" s="272"/>
      <c r="P107" s="305"/>
      <c r="Q107" s="347"/>
      <c r="R107" s="15"/>
      <c r="S107" s="452"/>
      <c r="T107" s="330"/>
      <c r="U107" s="16">
        <f t="shared" si="46"/>
        <v>0</v>
      </c>
      <c r="V107" s="272"/>
      <c r="W107" s="305"/>
    </row>
    <row r="108" spans="3:23" s="9" customFormat="1" ht="14.25">
      <c r="C108" s="47"/>
      <c r="D108" s="121" t="s">
        <v>123</v>
      </c>
      <c r="E108" s="319" t="s">
        <v>124</v>
      </c>
      <c r="F108" s="347">
        <v>450</v>
      </c>
      <c r="G108" s="15">
        <v>300</v>
      </c>
      <c r="H108" s="348">
        <f t="shared" ref="H108:H110" si="52">F108+G108</f>
        <v>750</v>
      </c>
      <c r="I108" s="330">
        <v>28</v>
      </c>
      <c r="J108" s="281">
        <f t="shared" si="44"/>
        <v>21000</v>
      </c>
      <c r="K108" s="373"/>
      <c r="L108" s="270"/>
      <c r="M108" s="364">
        <v>28</v>
      </c>
      <c r="N108" s="281">
        <f t="shared" si="45"/>
        <v>21000</v>
      </c>
      <c r="O108" s="373"/>
      <c r="P108" s="302"/>
      <c r="Q108" s="449">
        <v>120</v>
      </c>
      <c r="R108" s="450">
        <v>100</v>
      </c>
      <c r="S108" s="451">
        <f t="shared" ref="S108:S110" si="53">Q108+R108</f>
        <v>220</v>
      </c>
      <c r="T108" s="330">
        <v>28</v>
      </c>
      <c r="U108" s="448">
        <f t="shared" si="51"/>
        <v>6160</v>
      </c>
      <c r="V108" s="373"/>
      <c r="W108" s="302"/>
    </row>
    <row r="109" spans="3:23" s="9" customFormat="1" ht="14.25">
      <c r="C109" s="47"/>
      <c r="D109" s="121" t="s">
        <v>161</v>
      </c>
      <c r="E109" s="319" t="s">
        <v>124</v>
      </c>
      <c r="F109" s="347">
        <v>850</v>
      </c>
      <c r="G109" s="15">
        <v>300</v>
      </c>
      <c r="H109" s="348">
        <f t="shared" si="52"/>
        <v>1150</v>
      </c>
      <c r="I109" s="330">
        <v>2</v>
      </c>
      <c r="J109" s="281">
        <f t="shared" si="44"/>
        <v>2300</v>
      </c>
      <c r="K109" s="373"/>
      <c r="L109" s="270"/>
      <c r="M109" s="364">
        <v>2</v>
      </c>
      <c r="N109" s="281">
        <f t="shared" si="45"/>
        <v>2300</v>
      </c>
      <c r="O109" s="373"/>
      <c r="P109" s="302"/>
      <c r="Q109" s="449">
        <v>120</v>
      </c>
      <c r="R109" s="450">
        <v>100</v>
      </c>
      <c r="S109" s="451">
        <f t="shared" si="53"/>
        <v>220</v>
      </c>
      <c r="T109" s="330">
        <v>2</v>
      </c>
      <c r="U109" s="448">
        <f t="shared" si="51"/>
        <v>440</v>
      </c>
      <c r="V109" s="373"/>
      <c r="W109" s="302"/>
    </row>
    <row r="110" spans="3:23" s="9" customFormat="1" thickBot="1">
      <c r="C110" s="47">
        <v>5.4</v>
      </c>
      <c r="D110" s="261" t="s">
        <v>178</v>
      </c>
      <c r="E110" s="319" t="s">
        <v>124</v>
      </c>
      <c r="F110" s="347">
        <v>250</v>
      </c>
      <c r="G110" s="15">
        <v>150</v>
      </c>
      <c r="H110" s="348">
        <f t="shared" si="52"/>
        <v>400</v>
      </c>
      <c r="I110" s="330">
        <v>55</v>
      </c>
      <c r="J110" s="281">
        <f t="shared" si="44"/>
        <v>22000</v>
      </c>
      <c r="K110" s="373"/>
      <c r="L110" s="270"/>
      <c r="M110" s="364">
        <v>55</v>
      </c>
      <c r="N110" s="281">
        <f t="shared" si="45"/>
        <v>22000</v>
      </c>
      <c r="O110" s="373"/>
      <c r="P110" s="302"/>
      <c r="Q110" s="449">
        <v>120</v>
      </c>
      <c r="R110" s="450">
        <v>100</v>
      </c>
      <c r="S110" s="451">
        <f t="shared" si="53"/>
        <v>220</v>
      </c>
      <c r="T110" s="330">
        <v>55</v>
      </c>
      <c r="U110" s="448">
        <f t="shared" si="51"/>
        <v>12100</v>
      </c>
      <c r="V110" s="373"/>
      <c r="W110" s="302"/>
    </row>
    <row r="111" spans="3:23" s="9" customFormat="1" ht="14.25">
      <c r="C111" s="102">
        <v>4</v>
      </c>
      <c r="D111" s="103" t="s">
        <v>107</v>
      </c>
      <c r="E111" s="317"/>
      <c r="F111" s="343"/>
      <c r="G111" s="105"/>
      <c r="H111" s="344"/>
      <c r="I111" s="328"/>
      <c r="J111" s="106">
        <f>SUM(J112:J116)</f>
        <v>66500</v>
      </c>
      <c r="K111" s="278"/>
      <c r="L111" s="278"/>
      <c r="M111" s="369"/>
      <c r="N111" s="106">
        <f>SUM(N112:N116)</f>
        <v>50000</v>
      </c>
      <c r="O111" s="278"/>
      <c r="P111" s="311"/>
      <c r="Q111" s="343"/>
      <c r="R111" s="105"/>
      <c r="S111" s="344"/>
      <c r="T111" s="328"/>
      <c r="U111" s="106">
        <f>SUM(U112:U116)</f>
        <v>10000</v>
      </c>
      <c r="V111" s="278"/>
      <c r="W111" s="311"/>
    </row>
    <row r="112" spans="3:23" s="9" customFormat="1" ht="14.25">
      <c r="C112" s="47">
        <v>6.1</v>
      </c>
      <c r="D112" s="12" t="s">
        <v>17</v>
      </c>
      <c r="E112" s="319" t="s">
        <v>12</v>
      </c>
      <c r="F112" s="347">
        <v>8500</v>
      </c>
      <c r="G112" s="15">
        <v>1500</v>
      </c>
      <c r="H112" s="348">
        <f t="shared" ref="H112:H116" si="54">F112+G112</f>
        <v>10000</v>
      </c>
      <c r="I112" s="330">
        <v>1</v>
      </c>
      <c r="J112" s="281">
        <f t="shared" ref="J112:J116" si="55">I112*$H112</f>
        <v>10000</v>
      </c>
      <c r="K112" s="373"/>
      <c r="L112" s="270"/>
      <c r="M112" s="364">
        <v>1</v>
      </c>
      <c r="N112" s="281">
        <f t="shared" ref="N112:N116" si="56">M112*$H112</f>
        <v>10000</v>
      </c>
      <c r="O112" s="373"/>
      <c r="P112" s="302"/>
      <c r="Q112" s="347">
        <v>8500</v>
      </c>
      <c r="R112" s="15">
        <v>1500</v>
      </c>
      <c r="S112" s="348">
        <f t="shared" ref="S112:S116" si="57">Q112+R112</f>
        <v>10000</v>
      </c>
      <c r="T112" s="330"/>
      <c r="U112" s="281">
        <f t="shared" ref="U112:U116" si="58">T112*$H112</f>
        <v>0</v>
      </c>
      <c r="V112" s="373"/>
      <c r="W112" s="302"/>
    </row>
    <row r="113" spans="3:25" s="9" customFormat="1" ht="14.25">
      <c r="C113" s="47">
        <v>6.2</v>
      </c>
      <c r="D113" s="12" t="s">
        <v>156</v>
      </c>
      <c r="E113" s="319" t="s">
        <v>10</v>
      </c>
      <c r="F113" s="347">
        <v>9000</v>
      </c>
      <c r="G113" s="15">
        <v>2500</v>
      </c>
      <c r="H113" s="348">
        <f t="shared" si="54"/>
        <v>11500</v>
      </c>
      <c r="I113" s="330">
        <v>1</v>
      </c>
      <c r="J113" s="281">
        <f t="shared" si="55"/>
        <v>11500</v>
      </c>
      <c r="K113" s="373"/>
      <c r="L113" s="270"/>
      <c r="M113" s="364"/>
      <c r="N113" s="281">
        <f t="shared" si="56"/>
        <v>0</v>
      </c>
      <c r="O113" s="373"/>
      <c r="P113" s="302"/>
      <c r="Q113" s="347">
        <v>9000</v>
      </c>
      <c r="R113" s="15">
        <v>2500</v>
      </c>
      <c r="S113" s="348">
        <f t="shared" si="57"/>
        <v>11500</v>
      </c>
      <c r="T113" s="330"/>
      <c r="U113" s="281">
        <f t="shared" si="58"/>
        <v>0</v>
      </c>
      <c r="V113" s="373"/>
      <c r="W113" s="302"/>
    </row>
    <row r="114" spans="3:25" s="9" customFormat="1" ht="14.25">
      <c r="C114" s="47">
        <v>6.3</v>
      </c>
      <c r="D114" s="12" t="s">
        <v>198</v>
      </c>
      <c r="E114" s="319" t="s">
        <v>10</v>
      </c>
      <c r="F114" s="347">
        <v>3500</v>
      </c>
      <c r="G114" s="15">
        <v>1500</v>
      </c>
      <c r="H114" s="348">
        <f t="shared" si="54"/>
        <v>5000</v>
      </c>
      <c r="I114" s="330">
        <v>1</v>
      </c>
      <c r="J114" s="281">
        <f t="shared" si="55"/>
        <v>5000</v>
      </c>
      <c r="K114" s="373"/>
      <c r="L114" s="270"/>
      <c r="M114" s="364"/>
      <c r="N114" s="281">
        <f t="shared" si="56"/>
        <v>0</v>
      </c>
      <c r="O114" s="373"/>
      <c r="P114" s="302"/>
      <c r="Q114" s="347">
        <v>3500</v>
      </c>
      <c r="R114" s="15">
        <v>1500</v>
      </c>
      <c r="S114" s="348">
        <f t="shared" si="57"/>
        <v>5000</v>
      </c>
      <c r="T114" s="330"/>
      <c r="U114" s="281">
        <f t="shared" si="58"/>
        <v>0</v>
      </c>
      <c r="V114" s="373"/>
      <c r="W114" s="302"/>
    </row>
    <row r="115" spans="3:25" s="9" customFormat="1" ht="14.25">
      <c r="C115" s="47">
        <v>6.4</v>
      </c>
      <c r="D115" s="142" t="s">
        <v>192</v>
      </c>
      <c r="E115" s="319" t="s">
        <v>10</v>
      </c>
      <c r="F115" s="347">
        <v>20000</v>
      </c>
      <c r="G115" s="15">
        <v>10000</v>
      </c>
      <c r="H115" s="348">
        <f t="shared" si="54"/>
        <v>30000</v>
      </c>
      <c r="I115" s="330">
        <v>1</v>
      </c>
      <c r="J115" s="281">
        <f t="shared" si="55"/>
        <v>30000</v>
      </c>
      <c r="K115" s="373"/>
      <c r="L115" s="270"/>
      <c r="M115" s="364">
        <v>1</v>
      </c>
      <c r="N115" s="281">
        <f t="shared" si="56"/>
        <v>30000</v>
      </c>
      <c r="O115" s="373"/>
      <c r="P115" s="302"/>
      <c r="Q115" s="347">
        <v>20000</v>
      </c>
      <c r="R115" s="15">
        <v>10000</v>
      </c>
      <c r="S115" s="348">
        <f t="shared" si="57"/>
        <v>30000</v>
      </c>
      <c r="T115" s="330"/>
      <c r="U115" s="281">
        <f t="shared" si="58"/>
        <v>0</v>
      </c>
      <c r="V115" s="373"/>
      <c r="W115" s="302"/>
    </row>
    <row r="116" spans="3:25" s="9" customFormat="1" thickBot="1">
      <c r="C116" s="47">
        <v>6.5</v>
      </c>
      <c r="D116" s="12" t="s">
        <v>110</v>
      </c>
      <c r="E116" s="319" t="s">
        <v>10</v>
      </c>
      <c r="F116" s="347">
        <v>5000</v>
      </c>
      <c r="G116" s="15">
        <v>5000</v>
      </c>
      <c r="H116" s="348">
        <f t="shared" si="54"/>
        <v>10000</v>
      </c>
      <c r="I116" s="330">
        <v>1</v>
      </c>
      <c r="J116" s="281">
        <f t="shared" si="55"/>
        <v>10000</v>
      </c>
      <c r="K116" s="373"/>
      <c r="L116" s="270"/>
      <c r="M116" s="364">
        <v>1</v>
      </c>
      <c r="N116" s="281">
        <f t="shared" si="56"/>
        <v>10000</v>
      </c>
      <c r="O116" s="373"/>
      <c r="P116" s="302"/>
      <c r="Q116" s="347">
        <v>5000</v>
      </c>
      <c r="R116" s="15">
        <v>5000</v>
      </c>
      <c r="S116" s="348">
        <f t="shared" si="57"/>
        <v>10000</v>
      </c>
      <c r="T116" s="330">
        <v>1</v>
      </c>
      <c r="U116" s="281">
        <f t="shared" si="58"/>
        <v>10000</v>
      </c>
      <c r="V116" s="373"/>
      <c r="W116" s="302"/>
    </row>
    <row r="117" spans="3:25">
      <c r="C117" s="102">
        <v>5</v>
      </c>
      <c r="D117" s="103" t="s">
        <v>30</v>
      </c>
      <c r="E117" s="317"/>
      <c r="F117" s="343"/>
      <c r="G117" s="105"/>
      <c r="H117" s="344"/>
      <c r="I117" s="328"/>
      <c r="J117" s="143">
        <f>SUM(J118:J123)</f>
        <v>82000</v>
      </c>
      <c r="K117" s="268"/>
      <c r="L117" s="268"/>
      <c r="M117" s="369"/>
      <c r="N117" s="143">
        <f>SUM(N118:N123)</f>
        <v>28000</v>
      </c>
      <c r="O117" s="268"/>
      <c r="P117" s="299"/>
      <c r="Q117" s="343"/>
      <c r="R117" s="105"/>
      <c r="S117" s="344"/>
      <c r="T117" s="328"/>
      <c r="U117" s="143">
        <f>SUM(U118:U123)</f>
        <v>24000</v>
      </c>
      <c r="V117" s="268"/>
      <c r="W117" s="299"/>
    </row>
    <row r="118" spans="3:25">
      <c r="C118" s="120">
        <v>7.1</v>
      </c>
      <c r="D118" s="70" t="s">
        <v>142</v>
      </c>
      <c r="E118" s="324"/>
      <c r="F118" s="359"/>
      <c r="G118" s="124"/>
      <c r="H118" s="360"/>
      <c r="I118" s="336"/>
      <c r="J118" s="128"/>
      <c r="K118" s="279"/>
      <c r="L118" s="279"/>
      <c r="M118" s="372"/>
      <c r="N118" s="128"/>
      <c r="O118" s="279"/>
      <c r="P118" s="313"/>
      <c r="Q118" s="359"/>
      <c r="R118" s="124"/>
      <c r="S118" s="360"/>
      <c r="T118" s="336"/>
      <c r="U118" s="128"/>
      <c r="V118" s="279"/>
      <c r="W118" s="313"/>
    </row>
    <row r="119" spans="3:25">
      <c r="C119" s="47"/>
      <c r="D119" s="91" t="s">
        <v>143</v>
      </c>
      <c r="E119" s="319" t="s">
        <v>10</v>
      </c>
      <c r="F119" s="347">
        <v>3000</v>
      </c>
      <c r="G119" s="15">
        <v>2000</v>
      </c>
      <c r="H119" s="348">
        <f t="shared" ref="H119" si="59">F119+G119</f>
        <v>5000</v>
      </c>
      <c r="I119" s="330">
        <v>1</v>
      </c>
      <c r="J119" s="281">
        <f t="shared" ref="J119:J123" si="60">I119*$H119</f>
        <v>5000</v>
      </c>
      <c r="K119" s="373"/>
      <c r="L119" s="270"/>
      <c r="M119" s="364">
        <v>1</v>
      </c>
      <c r="N119" s="281">
        <f t="shared" ref="N119:N123" si="61">M119*$H119</f>
        <v>5000</v>
      </c>
      <c r="O119" s="373"/>
      <c r="P119" s="302"/>
      <c r="Q119" s="347">
        <v>3000</v>
      </c>
      <c r="R119" s="15">
        <v>2000</v>
      </c>
      <c r="S119" s="348">
        <f t="shared" ref="S119:S123" si="62">Q119+R119</f>
        <v>5000</v>
      </c>
      <c r="T119" s="330">
        <v>1</v>
      </c>
      <c r="U119" s="281">
        <f t="shared" ref="U119:U123" si="63">T119*$H119</f>
        <v>5000</v>
      </c>
      <c r="V119" s="373"/>
      <c r="W119" s="302"/>
    </row>
    <row r="120" spans="3:25">
      <c r="C120" s="47" t="s">
        <v>149</v>
      </c>
      <c r="D120" s="91" t="s">
        <v>111</v>
      </c>
      <c r="E120" s="319" t="s">
        <v>10</v>
      </c>
      <c r="F120" s="347">
        <v>6000</v>
      </c>
      <c r="G120" s="15">
        <v>4000</v>
      </c>
      <c r="H120" s="348">
        <f t="shared" ref="H120:H123" si="64">F120+G120</f>
        <v>10000</v>
      </c>
      <c r="I120" s="330">
        <v>1</v>
      </c>
      <c r="J120" s="281">
        <f t="shared" si="60"/>
        <v>10000</v>
      </c>
      <c r="K120" s="373"/>
      <c r="L120" s="270"/>
      <c r="M120" s="364">
        <v>1</v>
      </c>
      <c r="N120" s="281">
        <f t="shared" si="61"/>
        <v>10000</v>
      </c>
      <c r="O120" s="373"/>
      <c r="P120" s="302"/>
      <c r="Q120" s="347">
        <v>6000</v>
      </c>
      <c r="R120" s="15">
        <v>4000</v>
      </c>
      <c r="S120" s="348">
        <f t="shared" si="62"/>
        <v>10000</v>
      </c>
      <c r="T120" s="330">
        <v>1</v>
      </c>
      <c r="U120" s="281">
        <f t="shared" si="63"/>
        <v>10000</v>
      </c>
      <c r="V120" s="373"/>
      <c r="W120" s="302"/>
    </row>
    <row r="121" spans="3:25">
      <c r="C121" s="47" t="s">
        <v>150</v>
      </c>
      <c r="D121" s="91" t="s">
        <v>146</v>
      </c>
      <c r="E121" s="319" t="s">
        <v>16</v>
      </c>
      <c r="F121" s="347">
        <v>600</v>
      </c>
      <c r="G121" s="15">
        <v>600</v>
      </c>
      <c r="H121" s="348">
        <f t="shared" si="64"/>
        <v>1200</v>
      </c>
      <c r="I121" s="330">
        <v>45</v>
      </c>
      <c r="J121" s="281">
        <f t="shared" si="60"/>
        <v>54000</v>
      </c>
      <c r="K121" s="373"/>
      <c r="L121" s="270"/>
      <c r="M121" s="364"/>
      <c r="N121" s="281">
        <f t="shared" si="61"/>
        <v>0</v>
      </c>
      <c r="O121" s="373"/>
      <c r="P121" s="302"/>
      <c r="Q121" s="347">
        <v>600</v>
      </c>
      <c r="R121" s="15">
        <v>600</v>
      </c>
      <c r="S121" s="348">
        <f t="shared" si="62"/>
        <v>1200</v>
      </c>
      <c r="T121" s="330"/>
      <c r="U121" s="281">
        <f t="shared" si="63"/>
        <v>0</v>
      </c>
      <c r="V121" s="373"/>
      <c r="W121" s="302"/>
    </row>
    <row r="122" spans="3:25">
      <c r="C122" s="47" t="s">
        <v>151</v>
      </c>
      <c r="D122" s="91" t="s">
        <v>147</v>
      </c>
      <c r="E122" s="319" t="s">
        <v>16</v>
      </c>
      <c r="F122" s="347">
        <v>2000</v>
      </c>
      <c r="G122" s="15">
        <v>1000</v>
      </c>
      <c r="H122" s="348">
        <f t="shared" si="64"/>
        <v>3000</v>
      </c>
      <c r="I122" s="330">
        <v>3</v>
      </c>
      <c r="J122" s="281">
        <f t="shared" si="60"/>
        <v>9000</v>
      </c>
      <c r="K122" s="373"/>
      <c r="L122" s="270"/>
      <c r="M122" s="364">
        <v>3</v>
      </c>
      <c r="N122" s="281">
        <f t="shared" si="61"/>
        <v>9000</v>
      </c>
      <c r="O122" s="373"/>
      <c r="P122" s="302"/>
      <c r="Q122" s="347">
        <v>2000</v>
      </c>
      <c r="R122" s="15">
        <v>1000</v>
      </c>
      <c r="S122" s="348">
        <f t="shared" si="62"/>
        <v>3000</v>
      </c>
      <c r="T122" s="330">
        <v>3</v>
      </c>
      <c r="U122" s="281">
        <f t="shared" si="63"/>
        <v>9000</v>
      </c>
      <c r="V122" s="373"/>
      <c r="W122" s="302"/>
    </row>
    <row r="123" spans="3:25" ht="15.75" thickBot="1">
      <c r="C123" s="47" t="s">
        <v>154</v>
      </c>
      <c r="D123" s="130" t="s">
        <v>155</v>
      </c>
      <c r="E123" s="319" t="s">
        <v>10</v>
      </c>
      <c r="F123" s="353">
        <v>3000</v>
      </c>
      <c r="G123" s="41">
        <v>1000</v>
      </c>
      <c r="H123" s="348">
        <f t="shared" si="64"/>
        <v>4000</v>
      </c>
      <c r="I123" s="333">
        <v>1</v>
      </c>
      <c r="J123" s="281">
        <f t="shared" si="60"/>
        <v>4000</v>
      </c>
      <c r="K123" s="374"/>
      <c r="L123" s="274"/>
      <c r="M123" s="368">
        <v>1</v>
      </c>
      <c r="N123" s="281">
        <f t="shared" si="61"/>
        <v>4000</v>
      </c>
      <c r="O123" s="374"/>
      <c r="P123" s="307"/>
      <c r="Q123" s="353">
        <v>3000</v>
      </c>
      <c r="R123" s="41">
        <v>1000</v>
      </c>
      <c r="S123" s="348">
        <f t="shared" si="62"/>
        <v>4000</v>
      </c>
      <c r="T123" s="333"/>
      <c r="U123" s="281">
        <f t="shared" si="63"/>
        <v>0</v>
      </c>
      <c r="V123" s="374"/>
      <c r="W123" s="307"/>
    </row>
    <row r="124" spans="3:25">
      <c r="C124" s="102">
        <v>6</v>
      </c>
      <c r="D124" s="103" t="s">
        <v>128</v>
      </c>
      <c r="E124" s="317"/>
      <c r="F124" s="343"/>
      <c r="G124" s="105"/>
      <c r="H124" s="344"/>
      <c r="I124" s="328"/>
      <c r="J124" s="106">
        <f>SUM(J125:J139)</f>
        <v>144000</v>
      </c>
      <c r="K124" s="278"/>
      <c r="L124" s="278"/>
      <c r="M124" s="369"/>
      <c r="N124" s="106">
        <f>SUM(N125:N139)</f>
        <v>144000</v>
      </c>
      <c r="O124" s="278"/>
      <c r="P124" s="311"/>
      <c r="Q124" s="343"/>
      <c r="R124" s="105"/>
      <c r="S124" s="344"/>
      <c r="T124" s="328"/>
      <c r="U124" s="106">
        <f>SUM(U125:U139)</f>
        <v>144000</v>
      </c>
      <c r="V124" s="278"/>
      <c r="W124" s="311"/>
    </row>
    <row r="125" spans="3:25">
      <c r="C125" s="120">
        <v>8.1</v>
      </c>
      <c r="D125" s="70" t="s">
        <v>130</v>
      </c>
      <c r="E125" s="324" t="s">
        <v>10</v>
      </c>
      <c r="F125" s="359">
        <v>5000</v>
      </c>
      <c r="G125" s="124">
        <v>5000</v>
      </c>
      <c r="H125" s="348">
        <f>F125+G125</f>
        <v>10000</v>
      </c>
      <c r="I125" s="336">
        <v>1</v>
      </c>
      <c r="J125" s="281">
        <f t="shared" ref="J125" si="65">I125*$H125</f>
        <v>10000</v>
      </c>
      <c r="K125" s="375"/>
      <c r="L125" s="280"/>
      <c r="M125" s="372">
        <v>1</v>
      </c>
      <c r="N125" s="281">
        <f t="shared" ref="N125" si="66">M125*$H125</f>
        <v>10000</v>
      </c>
      <c r="O125" s="375"/>
      <c r="P125" s="314"/>
      <c r="Q125" s="359">
        <v>5000</v>
      </c>
      <c r="R125" s="124">
        <v>5000</v>
      </c>
      <c r="S125" s="348">
        <f>Q125+R125</f>
        <v>10000</v>
      </c>
      <c r="T125" s="336">
        <v>1</v>
      </c>
      <c r="U125" s="281">
        <f t="shared" ref="U125" si="67">T125*$H125</f>
        <v>10000</v>
      </c>
      <c r="V125" s="375"/>
      <c r="W125" s="314"/>
      <c r="Y125" s="446">
        <f>U125/U$124</f>
        <v>6.9444444444444448E-2</v>
      </c>
    </row>
    <row r="126" spans="3:25">
      <c r="C126" s="47">
        <v>8.1999999999999993</v>
      </c>
      <c r="D126" s="12" t="s">
        <v>133</v>
      </c>
      <c r="E126" s="319"/>
      <c r="F126" s="347"/>
      <c r="G126" s="15"/>
      <c r="H126" s="312"/>
      <c r="I126" s="330"/>
      <c r="J126" s="16"/>
      <c r="K126" s="269"/>
      <c r="L126" s="269"/>
      <c r="M126" s="364"/>
      <c r="N126" s="16"/>
      <c r="O126" s="269"/>
      <c r="P126" s="301"/>
      <c r="Q126" s="347"/>
      <c r="R126" s="15"/>
      <c r="S126" s="312"/>
      <c r="T126" s="330"/>
      <c r="U126" s="16"/>
      <c r="V126" s="269"/>
      <c r="W126" s="301"/>
      <c r="Y126" s="446"/>
    </row>
    <row r="127" spans="3:25">
      <c r="C127" s="47"/>
      <c r="D127" s="91" t="s">
        <v>129</v>
      </c>
      <c r="E127" s="319" t="s">
        <v>136</v>
      </c>
      <c r="F127" s="347">
        <v>1000</v>
      </c>
      <c r="G127" s="15">
        <v>1000</v>
      </c>
      <c r="H127" s="348">
        <f t="shared" ref="H127:H128" si="68">F127+G127</f>
        <v>2000</v>
      </c>
      <c r="I127" s="330">
        <v>3</v>
      </c>
      <c r="J127" s="281">
        <f t="shared" ref="J127:J128" si="69">I127*$H127</f>
        <v>6000</v>
      </c>
      <c r="K127" s="375"/>
      <c r="L127" s="276"/>
      <c r="M127" s="364">
        <v>3</v>
      </c>
      <c r="N127" s="281">
        <f t="shared" ref="N127:N128" si="70">M127*$H127</f>
        <v>6000</v>
      </c>
      <c r="O127" s="375"/>
      <c r="P127" s="309"/>
      <c r="Q127" s="347">
        <v>1000</v>
      </c>
      <c r="R127" s="15">
        <v>1000</v>
      </c>
      <c r="S127" s="348">
        <f t="shared" ref="S127:S128" si="71">Q127+R127</f>
        <v>2000</v>
      </c>
      <c r="T127" s="330">
        <v>3</v>
      </c>
      <c r="U127" s="281">
        <f t="shared" ref="U127:U128" si="72">T127*$H127</f>
        <v>6000</v>
      </c>
      <c r="V127" s="375"/>
      <c r="W127" s="309"/>
      <c r="Y127" s="446">
        <f t="shared" ref="Y127:Y137" si="73">U127/U$124</f>
        <v>4.1666666666666664E-2</v>
      </c>
    </row>
    <row r="128" spans="3:25">
      <c r="C128" s="47"/>
      <c r="D128" s="454" t="s">
        <v>135</v>
      </c>
      <c r="E128" s="319" t="s">
        <v>136</v>
      </c>
      <c r="F128" s="347"/>
      <c r="G128" s="15">
        <v>20000</v>
      </c>
      <c r="H128" s="348">
        <f t="shared" si="68"/>
        <v>20000</v>
      </c>
      <c r="I128" s="330">
        <v>1</v>
      </c>
      <c r="J128" s="281">
        <f t="shared" si="69"/>
        <v>20000</v>
      </c>
      <c r="K128" s="373"/>
      <c r="L128" s="270"/>
      <c r="M128" s="364">
        <v>1</v>
      </c>
      <c r="N128" s="281">
        <f t="shared" si="70"/>
        <v>20000</v>
      </c>
      <c r="O128" s="373"/>
      <c r="P128" s="302"/>
      <c r="Q128" s="347"/>
      <c r="R128" s="15">
        <v>20000</v>
      </c>
      <c r="S128" s="348">
        <f t="shared" si="71"/>
        <v>20000</v>
      </c>
      <c r="T128" s="330">
        <v>1</v>
      </c>
      <c r="U128" s="281">
        <f t="shared" si="72"/>
        <v>20000</v>
      </c>
      <c r="V128" s="373"/>
      <c r="W128" s="302"/>
      <c r="Y128" s="453">
        <f t="shared" si="73"/>
        <v>0.1388888888888889</v>
      </c>
    </row>
    <row r="129" spans="3:25">
      <c r="C129" s="47">
        <v>8.3000000000000007</v>
      </c>
      <c r="D129" s="12" t="s">
        <v>131</v>
      </c>
      <c r="E129" s="319"/>
      <c r="F129" s="347"/>
      <c r="G129" s="15"/>
      <c r="H129" s="312"/>
      <c r="I129" s="330"/>
      <c r="J129" s="16"/>
      <c r="K129" s="272"/>
      <c r="L129" s="272"/>
      <c r="M129" s="364"/>
      <c r="N129" s="16"/>
      <c r="O129" s="272"/>
      <c r="P129" s="305"/>
      <c r="Q129" s="347"/>
      <c r="R129" s="15"/>
      <c r="S129" s="312"/>
      <c r="T129" s="330"/>
      <c r="U129" s="16"/>
      <c r="V129" s="272"/>
      <c r="W129" s="305"/>
      <c r="Y129" s="446"/>
    </row>
    <row r="130" spans="3:25">
      <c r="C130" s="47"/>
      <c r="D130" s="454" t="s">
        <v>139</v>
      </c>
      <c r="E130" s="319" t="s">
        <v>42</v>
      </c>
      <c r="F130" s="347">
        <v>10000</v>
      </c>
      <c r="G130" s="15">
        <v>5000</v>
      </c>
      <c r="H130" s="348">
        <f t="shared" ref="H130:H137" si="74">F130+G130</f>
        <v>15000</v>
      </c>
      <c r="I130" s="330">
        <v>1</v>
      </c>
      <c r="J130" s="281">
        <f t="shared" ref="J130:J136" si="75">I130*$H130</f>
        <v>15000</v>
      </c>
      <c r="K130" s="373"/>
      <c r="L130" s="270"/>
      <c r="M130" s="364">
        <v>1</v>
      </c>
      <c r="N130" s="281">
        <f t="shared" ref="N130:N136" si="76">M130*$H130</f>
        <v>15000</v>
      </c>
      <c r="O130" s="373"/>
      <c r="P130" s="302"/>
      <c r="Q130" s="347">
        <v>10000</v>
      </c>
      <c r="R130" s="15">
        <v>5000</v>
      </c>
      <c r="S130" s="348">
        <f t="shared" ref="S130:S136" si="77">Q130+R130</f>
        <v>15000</v>
      </c>
      <c r="T130" s="330">
        <v>1</v>
      </c>
      <c r="U130" s="281">
        <f t="shared" ref="U130:U136" si="78">T130*$H130</f>
        <v>15000</v>
      </c>
      <c r="V130" s="373"/>
      <c r="W130" s="302"/>
      <c r="Y130" s="453">
        <f t="shared" si="73"/>
        <v>0.10416666666666667</v>
      </c>
    </row>
    <row r="131" spans="3:25">
      <c r="C131" s="47"/>
      <c r="D131" s="454" t="s">
        <v>140</v>
      </c>
      <c r="E131" s="319" t="s">
        <v>42</v>
      </c>
      <c r="F131" s="347">
        <v>15000</v>
      </c>
      <c r="G131" s="15">
        <v>10000</v>
      </c>
      <c r="H131" s="348">
        <f t="shared" si="74"/>
        <v>25000</v>
      </c>
      <c r="I131" s="330">
        <v>1</v>
      </c>
      <c r="J131" s="281">
        <f t="shared" si="75"/>
        <v>25000</v>
      </c>
      <c r="K131" s="373"/>
      <c r="L131" s="270"/>
      <c r="M131" s="364">
        <v>1</v>
      </c>
      <c r="N131" s="281">
        <f t="shared" si="76"/>
        <v>25000</v>
      </c>
      <c r="O131" s="373"/>
      <c r="P131" s="302"/>
      <c r="Q131" s="347">
        <v>15000</v>
      </c>
      <c r="R131" s="15">
        <v>10000</v>
      </c>
      <c r="S131" s="348">
        <f t="shared" si="77"/>
        <v>25000</v>
      </c>
      <c r="T131" s="330">
        <v>1</v>
      </c>
      <c r="U131" s="281">
        <f t="shared" si="78"/>
        <v>25000</v>
      </c>
      <c r="V131" s="373"/>
      <c r="W131" s="302"/>
      <c r="Y131" s="453">
        <f t="shared" si="73"/>
        <v>0.1736111111111111</v>
      </c>
    </row>
    <row r="132" spans="3:25">
      <c r="C132" s="47">
        <v>8.4</v>
      </c>
      <c r="D132" s="455" t="s">
        <v>132</v>
      </c>
      <c r="E132" s="319" t="s">
        <v>42</v>
      </c>
      <c r="F132" s="347">
        <v>15000</v>
      </c>
      <c r="G132" s="15">
        <v>10000</v>
      </c>
      <c r="H132" s="348">
        <f t="shared" si="74"/>
        <v>25000</v>
      </c>
      <c r="I132" s="330">
        <v>1</v>
      </c>
      <c r="J132" s="281">
        <f t="shared" si="75"/>
        <v>25000</v>
      </c>
      <c r="K132" s="373"/>
      <c r="L132" s="270"/>
      <c r="M132" s="364">
        <v>1</v>
      </c>
      <c r="N132" s="281">
        <f t="shared" si="76"/>
        <v>25000</v>
      </c>
      <c r="O132" s="373"/>
      <c r="P132" s="302"/>
      <c r="Q132" s="347">
        <v>15000</v>
      </c>
      <c r="R132" s="15">
        <v>10000</v>
      </c>
      <c r="S132" s="348">
        <f t="shared" si="77"/>
        <v>25000</v>
      </c>
      <c r="T132" s="330">
        <v>1</v>
      </c>
      <c r="U132" s="281">
        <f t="shared" si="78"/>
        <v>25000</v>
      </c>
      <c r="V132" s="373"/>
      <c r="W132" s="302"/>
      <c r="Y132" s="453">
        <f t="shared" si="73"/>
        <v>0.1736111111111111</v>
      </c>
    </row>
    <row r="133" spans="3:25">
      <c r="C133" s="47">
        <v>8.5</v>
      </c>
      <c r="D133" s="12" t="s">
        <v>145</v>
      </c>
      <c r="E133" s="319" t="s">
        <v>42</v>
      </c>
      <c r="F133" s="347">
        <v>5000</v>
      </c>
      <c r="G133" s="15">
        <v>5000</v>
      </c>
      <c r="H133" s="348">
        <f t="shared" si="74"/>
        <v>10000</v>
      </c>
      <c r="I133" s="330">
        <v>1</v>
      </c>
      <c r="J133" s="281">
        <f t="shared" si="75"/>
        <v>10000</v>
      </c>
      <c r="K133" s="373"/>
      <c r="L133" s="270"/>
      <c r="M133" s="364">
        <v>1</v>
      </c>
      <c r="N133" s="281">
        <f t="shared" si="76"/>
        <v>10000</v>
      </c>
      <c r="O133" s="373"/>
      <c r="P133" s="302"/>
      <c r="Q133" s="347">
        <v>5000</v>
      </c>
      <c r="R133" s="15">
        <v>5000</v>
      </c>
      <c r="S133" s="348">
        <f t="shared" si="77"/>
        <v>10000</v>
      </c>
      <c r="T133" s="330">
        <v>1</v>
      </c>
      <c r="U133" s="281">
        <f t="shared" si="78"/>
        <v>10000</v>
      </c>
      <c r="V133" s="373"/>
      <c r="W133" s="302"/>
      <c r="Y133" s="446">
        <f t="shared" si="73"/>
        <v>6.9444444444444448E-2</v>
      </c>
    </row>
    <row r="134" spans="3:25">
      <c r="C134" s="47">
        <v>8.6</v>
      </c>
      <c r="D134" s="455" t="s">
        <v>138</v>
      </c>
      <c r="E134" s="319" t="s">
        <v>137</v>
      </c>
      <c r="F134" s="347">
        <v>0</v>
      </c>
      <c r="G134" s="15">
        <v>7500</v>
      </c>
      <c r="H134" s="348">
        <f t="shared" si="74"/>
        <v>7500</v>
      </c>
      <c r="I134" s="330">
        <v>2</v>
      </c>
      <c r="J134" s="281">
        <f t="shared" si="75"/>
        <v>15000</v>
      </c>
      <c r="K134" s="373"/>
      <c r="L134" s="270"/>
      <c r="M134" s="364">
        <v>2</v>
      </c>
      <c r="N134" s="281">
        <f t="shared" si="76"/>
        <v>15000</v>
      </c>
      <c r="O134" s="373"/>
      <c r="P134" s="302"/>
      <c r="Q134" s="347">
        <v>0</v>
      </c>
      <c r="R134" s="15">
        <v>7500</v>
      </c>
      <c r="S134" s="348">
        <f t="shared" si="77"/>
        <v>7500</v>
      </c>
      <c r="T134" s="330">
        <v>2</v>
      </c>
      <c r="U134" s="281">
        <f t="shared" si="78"/>
        <v>15000</v>
      </c>
      <c r="V134" s="373"/>
      <c r="W134" s="302"/>
      <c r="Y134" s="453">
        <f t="shared" si="73"/>
        <v>0.10416666666666667</v>
      </c>
    </row>
    <row r="135" spans="3:25">
      <c r="C135" s="47">
        <v>8.6999999999999993</v>
      </c>
      <c r="D135" s="12" t="s">
        <v>193</v>
      </c>
      <c r="E135" s="319" t="s">
        <v>42</v>
      </c>
      <c r="F135" s="347">
        <v>1000</v>
      </c>
      <c r="G135" s="15">
        <v>5000</v>
      </c>
      <c r="H135" s="348">
        <f t="shared" si="74"/>
        <v>6000</v>
      </c>
      <c r="I135" s="330">
        <v>1</v>
      </c>
      <c r="J135" s="281">
        <f t="shared" si="75"/>
        <v>6000</v>
      </c>
      <c r="K135" s="373"/>
      <c r="L135" s="270"/>
      <c r="M135" s="364">
        <v>1</v>
      </c>
      <c r="N135" s="281">
        <f t="shared" si="76"/>
        <v>6000</v>
      </c>
      <c r="O135" s="373"/>
      <c r="P135" s="302"/>
      <c r="Q135" s="347">
        <v>1000</v>
      </c>
      <c r="R135" s="15">
        <v>5000</v>
      </c>
      <c r="S135" s="348">
        <f t="shared" si="77"/>
        <v>6000</v>
      </c>
      <c r="T135" s="330">
        <v>1</v>
      </c>
      <c r="U135" s="281">
        <f t="shared" si="78"/>
        <v>6000</v>
      </c>
      <c r="V135" s="373"/>
      <c r="W135" s="302"/>
      <c r="Y135" s="446">
        <f t="shared" si="73"/>
        <v>4.1666666666666664E-2</v>
      </c>
    </row>
    <row r="136" spans="3:25">
      <c r="C136" s="47">
        <v>8.8000000000000007</v>
      </c>
      <c r="D136" s="12" t="s">
        <v>134</v>
      </c>
      <c r="E136" s="319" t="s">
        <v>137</v>
      </c>
      <c r="F136" s="347">
        <v>1000</v>
      </c>
      <c r="G136" s="15">
        <v>5000</v>
      </c>
      <c r="H136" s="348">
        <f t="shared" si="74"/>
        <v>6000</v>
      </c>
      <c r="I136" s="330">
        <v>2</v>
      </c>
      <c r="J136" s="281">
        <f t="shared" si="75"/>
        <v>12000</v>
      </c>
      <c r="K136" s="373"/>
      <c r="L136" s="270"/>
      <c r="M136" s="364">
        <v>2</v>
      </c>
      <c r="N136" s="281">
        <f t="shared" si="76"/>
        <v>12000</v>
      </c>
      <c r="O136" s="373"/>
      <c r="P136" s="302"/>
      <c r="Q136" s="347">
        <v>1000</v>
      </c>
      <c r="R136" s="15">
        <v>5000</v>
      </c>
      <c r="S136" s="348">
        <f t="shared" si="77"/>
        <v>6000</v>
      </c>
      <c r="T136" s="330">
        <v>2</v>
      </c>
      <c r="U136" s="281">
        <f t="shared" si="78"/>
        <v>12000</v>
      </c>
      <c r="V136" s="373"/>
      <c r="W136" s="302"/>
      <c r="Y136" s="446">
        <f t="shared" si="73"/>
        <v>8.3333333333333329E-2</v>
      </c>
    </row>
    <row r="137" spans="3:25">
      <c r="C137" s="47">
        <v>8.9</v>
      </c>
      <c r="D137" s="12" t="s">
        <v>153</v>
      </c>
      <c r="E137" s="319" t="s">
        <v>42</v>
      </c>
      <c r="F137" s="347">
        <v>2000</v>
      </c>
      <c r="G137" s="15">
        <v>5000</v>
      </c>
      <c r="H137" s="348">
        <f t="shared" si="74"/>
        <v>7000</v>
      </c>
      <c r="I137" s="330"/>
      <c r="J137" s="281"/>
      <c r="K137" s="373"/>
      <c r="L137" s="270"/>
      <c r="M137" s="364"/>
      <c r="N137" s="281"/>
      <c r="O137" s="373"/>
      <c r="P137" s="302"/>
      <c r="Q137" s="347"/>
      <c r="R137" s="15"/>
      <c r="S137" s="348"/>
      <c r="T137" s="330"/>
      <c r="U137" s="281"/>
      <c r="V137" s="373"/>
      <c r="W137" s="302"/>
      <c r="Y137" s="446">
        <f t="shared" si="73"/>
        <v>0</v>
      </c>
    </row>
    <row r="138" spans="3:25" ht="13.5" customHeight="1">
      <c r="C138" s="52"/>
      <c r="D138" s="17"/>
      <c r="E138" s="320"/>
      <c r="F138" s="349"/>
      <c r="G138" s="20"/>
      <c r="H138" s="350"/>
      <c r="I138" s="331"/>
      <c r="J138" s="21"/>
      <c r="K138" s="271"/>
      <c r="L138" s="271"/>
      <c r="M138" s="303"/>
      <c r="N138" s="271"/>
      <c r="O138" s="271"/>
      <c r="P138" s="304"/>
      <c r="Q138" s="349"/>
      <c r="R138" s="20"/>
      <c r="S138" s="350"/>
      <c r="T138" s="303"/>
      <c r="U138" s="271"/>
      <c r="V138" s="271"/>
      <c r="W138" s="304"/>
    </row>
    <row r="139" spans="3:25" ht="9.75" customHeight="1" thickBot="1">
      <c r="C139" s="54"/>
      <c r="D139" s="55"/>
      <c r="E139" s="56"/>
      <c r="F139" s="361"/>
      <c r="G139" s="56"/>
      <c r="H139" s="362"/>
      <c r="I139" s="56"/>
      <c r="J139" s="57"/>
      <c r="K139" s="57"/>
      <c r="L139" s="57"/>
      <c r="M139" s="315"/>
      <c r="N139" s="57"/>
      <c r="O139" s="57"/>
      <c r="P139" s="316"/>
      <c r="Q139" s="361"/>
      <c r="R139" s="56"/>
      <c r="S139" s="362"/>
      <c r="T139" s="315"/>
      <c r="U139" s="57"/>
      <c r="V139" s="57"/>
      <c r="W139" s="316"/>
    </row>
    <row r="140" spans="3:25" ht="8.25" customHeight="1"/>
  </sheetData>
  <mergeCells count="9">
    <mergeCell ref="C2:D4"/>
    <mergeCell ref="I5:L5"/>
    <mergeCell ref="M5:P5"/>
    <mergeCell ref="T5:W5"/>
    <mergeCell ref="F5:H5"/>
    <mergeCell ref="C5:C6"/>
    <mergeCell ref="D5:D6"/>
    <mergeCell ref="E5:E6"/>
    <mergeCell ref="Q5:S5"/>
  </mergeCells>
  <phoneticPr fontId="9" type="noConversion"/>
  <printOptions horizontalCentered="1"/>
  <pageMargins left="0.19685039370078741" right="0.11811023622047245" top="0.19685039370078741" bottom="0.19685039370078741" header="0.11811023622047245" footer="3.937007874015748E-2"/>
  <pageSetup paperSize="9" scale="44" fitToHeight="0" orientation="portrait" horizontalDpi="1200" verticalDpi="1200" r:id="rId1"/>
  <headerFooter>
    <oddFooter>&amp;CPage &amp;P / &amp;N</oddFooter>
  </headerFooter>
  <rowBreaks count="1" manualBreakCount="1">
    <brk id="92" min="1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COVER (2)</vt:lpstr>
      <vt:lpstr>BILL OF QUANTITY_02</vt:lpstr>
      <vt:lpstr>BILL OF QUANTITY_02 (2)</vt:lpstr>
      <vt:lpstr>'BILL OF QUANTITY_02'!Print_Area</vt:lpstr>
      <vt:lpstr>'BILL OF QUANTITY_02 (2)'!Print_Area</vt:lpstr>
      <vt:lpstr>'COVER (2)'!Print_Area</vt:lpstr>
      <vt:lpstr>'BILL OF QUANTITY_02'!Print_Titles</vt:lpstr>
      <vt:lpstr>'BILL OF QUANTITY_02 (2)'!Print_Titles</vt:lpstr>
      <vt:lpstr>'COVER (2)'!Print_Titles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Nitit</dc:creator>
  <cp:lastModifiedBy>KARNTK KLAMPUNT</cp:lastModifiedBy>
  <cp:lastPrinted>2023-11-25T15:39:55Z</cp:lastPrinted>
  <dcterms:created xsi:type="dcterms:W3CDTF">2014-02-21T13:12:31Z</dcterms:created>
  <dcterms:modified xsi:type="dcterms:W3CDTF">2023-11-28T22:38:12Z</dcterms:modified>
</cp:coreProperties>
</file>